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1943A0CB-46F3-4C9A-9BB2-0B0D25D9B46F}" xr6:coauthVersionLast="47" xr6:coauthVersionMax="47" xr10:uidLastSave="{00000000-0000-0000-0000-000000000000}"/>
  <bookViews>
    <workbookView xWindow="-28815" yWindow="1800" windowWidth="24735" windowHeight="15150" firstSheet="1" activeTab="1" xr2:uid="{00000000-000D-0000-FFFF-FFFF00000000}"/>
  </bookViews>
  <sheets>
    <sheet name="Figure 2" sheetId="8" r:id="rId1"/>
    <sheet name="Figure 3a" sheetId="1" r:id="rId2"/>
    <sheet name="Figure 3b" sheetId="2" r:id="rId3"/>
    <sheet name="Figure 3c" sheetId="11" r:id="rId4"/>
    <sheet name="Figure 3d" sheetId="3" r:id="rId5"/>
    <sheet name="Figure 3e" sheetId="4" r:id="rId6"/>
    <sheet name="Figure 3 overall" sheetId="5" r:id="rId7"/>
    <sheet name="Figure 4" sheetId="6" r:id="rId8"/>
    <sheet name="Supp. Figure 4" sheetId="7" r:id="rId9"/>
    <sheet name="Supp. Figure 15" sheetId="14" r:id="rId10"/>
  </sheets>
  <definedNames>
    <definedName name="ExternalData_1" localSheetId="9" hidden="1">'Supp. Figure 15'!$A$1:$F$83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0" i="4" l="1"/>
  <c r="K34" i="4"/>
  <c r="K35" i="4"/>
  <c r="K36" i="4"/>
  <c r="K37" i="4"/>
  <c r="K38" i="4"/>
  <c r="K39" i="4"/>
  <c r="K32" i="4"/>
  <c r="K33" i="4"/>
  <c r="K31" i="4"/>
  <c r="K8" i="5"/>
  <c r="J8" i="5"/>
  <c r="J9" i="5" s="1"/>
  <c r="I8" i="5"/>
  <c r="I9" i="5" s="1"/>
  <c r="H8" i="5"/>
  <c r="H9" i="5" s="1"/>
  <c r="J3" i="11" l="1"/>
  <c r="I3" i="11"/>
  <c r="K3" i="11" s="1"/>
  <c r="E3" i="11"/>
  <c r="H3" i="11" s="1"/>
  <c r="B24" i="8" l="1"/>
  <c r="D24" i="8"/>
  <c r="F24" i="8"/>
  <c r="I24" i="8"/>
  <c r="K24" i="8"/>
  <c r="M24" i="8"/>
  <c r="P24" i="8"/>
  <c r="R24" i="8"/>
  <c r="T24" i="8"/>
  <c r="T44" i="8" s="1"/>
  <c r="W24" i="8"/>
  <c r="W44" i="8" s="1"/>
  <c r="Y24" i="8"/>
  <c r="Y44" i="8" s="1"/>
  <c r="Y64" i="8" s="1"/>
  <c r="AA24" i="8"/>
  <c r="AA44" i="8" s="1"/>
  <c r="AD24" i="8"/>
  <c r="AD44" i="8" s="1"/>
  <c r="AF24" i="8"/>
  <c r="AF44" i="8" s="1"/>
  <c r="AF64" i="8" s="1"/>
  <c r="AH24" i="8"/>
  <c r="AH44" i="8" s="1"/>
  <c r="B25" i="8"/>
  <c r="B45" i="8" s="1"/>
  <c r="AQ45" i="8" s="1"/>
  <c r="D25" i="8"/>
  <c r="D45" i="8" s="1"/>
  <c r="F25" i="8"/>
  <c r="F45" i="8" s="1"/>
  <c r="I25" i="8"/>
  <c r="I45" i="8" s="1"/>
  <c r="K25" i="8"/>
  <c r="K45" i="8" s="1"/>
  <c r="K65" i="8" s="1"/>
  <c r="M25" i="8"/>
  <c r="P25" i="8"/>
  <c r="R25" i="8"/>
  <c r="R45" i="8" s="1"/>
  <c r="T25" i="8"/>
  <c r="T45" i="8" s="1"/>
  <c r="W25" i="8"/>
  <c r="W45" i="8" s="1"/>
  <c r="Y25" i="8"/>
  <c r="Y45" i="8" s="1"/>
  <c r="AA25" i="8"/>
  <c r="AD25" i="8"/>
  <c r="AF25" i="8"/>
  <c r="AF45" i="8" s="1"/>
  <c r="AH25" i="8"/>
  <c r="AH45" i="8" s="1"/>
  <c r="B26" i="8"/>
  <c r="B46" i="8" s="1"/>
  <c r="D26" i="8"/>
  <c r="D46" i="8" s="1"/>
  <c r="F26" i="8"/>
  <c r="I26" i="8"/>
  <c r="I46" i="8" s="1"/>
  <c r="K26" i="8"/>
  <c r="K46" i="8" s="1"/>
  <c r="K66" i="8" s="1"/>
  <c r="M26" i="8"/>
  <c r="M46" i="8" s="1"/>
  <c r="P26" i="8"/>
  <c r="P46" i="8" s="1"/>
  <c r="R26" i="8"/>
  <c r="R46" i="8" s="1"/>
  <c r="R66" i="8" s="1"/>
  <c r="T26" i="8"/>
  <c r="T46" i="8" s="1"/>
  <c r="W26" i="8"/>
  <c r="W46" i="8" s="1"/>
  <c r="Y26" i="8"/>
  <c r="AA26" i="8"/>
  <c r="AD26" i="8"/>
  <c r="AF26" i="8"/>
  <c r="AH26" i="8"/>
  <c r="B27" i="8"/>
  <c r="D27" i="8"/>
  <c r="F27" i="8"/>
  <c r="F47" i="8" s="1"/>
  <c r="I27" i="8"/>
  <c r="I47" i="8" s="1"/>
  <c r="K27" i="8"/>
  <c r="K47" i="8" s="1"/>
  <c r="K67" i="8" s="1"/>
  <c r="M27" i="8"/>
  <c r="M47" i="8" s="1"/>
  <c r="P27" i="8"/>
  <c r="P47" i="8" s="1"/>
  <c r="R27" i="8"/>
  <c r="R47" i="8" s="1"/>
  <c r="R67" i="8" s="1"/>
  <c r="T27" i="8"/>
  <c r="T47" i="8" s="1"/>
  <c r="W27" i="8"/>
  <c r="W47" i="8" s="1"/>
  <c r="Y27" i="8"/>
  <c r="Y47" i="8" s="1"/>
  <c r="Y67" i="8" s="1"/>
  <c r="AA27" i="8"/>
  <c r="AA47" i="8" s="1"/>
  <c r="AD27" i="8"/>
  <c r="AD47" i="8" s="1"/>
  <c r="AF27" i="8"/>
  <c r="AF47" i="8" s="1"/>
  <c r="AF67" i="8" s="1"/>
  <c r="AH27" i="8"/>
  <c r="AH47" i="8" s="1"/>
  <c r="B28" i="8"/>
  <c r="D28" i="8"/>
  <c r="F28" i="8"/>
  <c r="F48" i="8" s="1"/>
  <c r="AU48" i="8" s="1"/>
  <c r="I28" i="8"/>
  <c r="I48" i="8" s="1"/>
  <c r="K28" i="8"/>
  <c r="M28" i="8"/>
  <c r="P28" i="8"/>
  <c r="P48" i="8" s="1"/>
  <c r="R28" i="8"/>
  <c r="T28" i="8"/>
  <c r="T48" i="8" s="1"/>
  <c r="W28" i="8"/>
  <c r="Y28" i="8"/>
  <c r="AA28" i="8"/>
  <c r="AA48" i="8" s="1"/>
  <c r="AD28" i="8"/>
  <c r="AD48" i="8" s="1"/>
  <c r="AF28" i="8"/>
  <c r="AF48" i="8" s="1"/>
  <c r="AH28" i="8"/>
  <c r="AH48" i="8" s="1"/>
  <c r="B29" i="8"/>
  <c r="B49" i="8" s="1"/>
  <c r="D29" i="8"/>
  <c r="D49" i="8" s="1"/>
  <c r="F29" i="8"/>
  <c r="F49" i="8" s="1"/>
  <c r="I29" i="8"/>
  <c r="I49" i="8" s="1"/>
  <c r="K29" i="8"/>
  <c r="K49" i="8" s="1"/>
  <c r="K69" i="8" s="1"/>
  <c r="M29" i="8"/>
  <c r="P29" i="8"/>
  <c r="R29" i="8"/>
  <c r="T29" i="8"/>
  <c r="W29" i="8"/>
  <c r="Y29" i="8"/>
  <c r="Y49" i="8" s="1"/>
  <c r="AA29" i="8"/>
  <c r="AA49" i="8" s="1"/>
  <c r="AD29" i="8"/>
  <c r="AD49" i="8" s="1"/>
  <c r="AF29" i="8"/>
  <c r="AF49" i="8" s="1"/>
  <c r="AH29" i="8"/>
  <c r="AH49" i="8" s="1"/>
  <c r="B30" i="8"/>
  <c r="B50" i="8" s="1"/>
  <c r="D30" i="8"/>
  <c r="F30" i="8"/>
  <c r="F50" i="8" s="1"/>
  <c r="I30" i="8"/>
  <c r="I50" i="8" s="1"/>
  <c r="K30" i="8"/>
  <c r="K50" i="8" s="1"/>
  <c r="M30" i="8"/>
  <c r="M50" i="8" s="1"/>
  <c r="P30" i="8"/>
  <c r="P50" i="8" s="1"/>
  <c r="R30" i="8"/>
  <c r="R50" i="8" s="1"/>
  <c r="T30" i="8"/>
  <c r="T50" i="8" s="1"/>
  <c r="W30" i="8"/>
  <c r="W50" i="8" s="1"/>
  <c r="Y30" i="8"/>
  <c r="AA30" i="8"/>
  <c r="AD30" i="8"/>
  <c r="AD50" i="8" s="1"/>
  <c r="AF30" i="8"/>
  <c r="AH30" i="8"/>
  <c r="B31" i="8"/>
  <c r="D31" i="8"/>
  <c r="F31" i="8"/>
  <c r="I31" i="8"/>
  <c r="I51" i="8" s="1"/>
  <c r="K31" i="8"/>
  <c r="K51" i="8" s="1"/>
  <c r="K71" i="8" s="1"/>
  <c r="M31" i="8"/>
  <c r="M51" i="8" s="1"/>
  <c r="P31" i="8"/>
  <c r="P51" i="8" s="1"/>
  <c r="R31" i="8"/>
  <c r="R51" i="8" s="1"/>
  <c r="T31" i="8"/>
  <c r="T51" i="8" s="1"/>
  <c r="W31" i="8"/>
  <c r="W51" i="8" s="1"/>
  <c r="Y31" i="8"/>
  <c r="Y51" i="8" s="1"/>
  <c r="Y71" i="8" s="1"/>
  <c r="AA31" i="8"/>
  <c r="AA51" i="8" s="1"/>
  <c r="AD31" i="8"/>
  <c r="AD51" i="8" s="1"/>
  <c r="AF31" i="8"/>
  <c r="AF51" i="8" s="1"/>
  <c r="AF71" i="8" s="1"/>
  <c r="AH31" i="8"/>
  <c r="AH51" i="8" s="1"/>
  <c r="B32" i="8"/>
  <c r="D32" i="8"/>
  <c r="F32" i="8"/>
  <c r="F52" i="8" s="1"/>
  <c r="I32" i="8"/>
  <c r="K32" i="8"/>
  <c r="K52" i="8" s="1"/>
  <c r="K72" i="8" s="1"/>
  <c r="M32" i="8"/>
  <c r="M52" i="8" s="1"/>
  <c r="P32" i="8"/>
  <c r="P52" i="8" s="1"/>
  <c r="R32" i="8"/>
  <c r="R52" i="8" s="1"/>
  <c r="T32" i="8"/>
  <c r="W32" i="8"/>
  <c r="Y32" i="8"/>
  <c r="Y52" i="8" s="1"/>
  <c r="AA32" i="8"/>
  <c r="AA52" i="8" s="1"/>
  <c r="AD32" i="8"/>
  <c r="AD52" i="8" s="1"/>
  <c r="AF32" i="8"/>
  <c r="AH32" i="8"/>
  <c r="AH52" i="8" s="1"/>
  <c r="B33" i="8"/>
  <c r="B53" i="8" s="1"/>
  <c r="D33" i="8"/>
  <c r="D53" i="8" s="1"/>
  <c r="F33" i="8"/>
  <c r="F53" i="8" s="1"/>
  <c r="I33" i="8"/>
  <c r="I53" i="8" s="1"/>
  <c r="K33" i="8"/>
  <c r="K53" i="8" s="1"/>
  <c r="K73" i="8" s="1"/>
  <c r="M33" i="8"/>
  <c r="P33" i="8"/>
  <c r="R33" i="8"/>
  <c r="T33" i="8"/>
  <c r="W33" i="8"/>
  <c r="Y33" i="8"/>
  <c r="AA33" i="8"/>
  <c r="AA53" i="8" s="1"/>
  <c r="AD33" i="8"/>
  <c r="AF33" i="8"/>
  <c r="AH33" i="8"/>
  <c r="AH53" i="8" s="1"/>
  <c r="B34" i="8"/>
  <c r="B54" i="8" s="1"/>
  <c r="D34" i="8"/>
  <c r="D54" i="8" s="1"/>
  <c r="F34" i="8"/>
  <c r="F54" i="8" s="1"/>
  <c r="I34" i="8"/>
  <c r="I54" i="8" s="1"/>
  <c r="K34" i="8"/>
  <c r="K54" i="8" s="1"/>
  <c r="K74" i="8" s="1"/>
  <c r="M34" i="8"/>
  <c r="M54" i="8" s="1"/>
  <c r="P34" i="8"/>
  <c r="P54" i="8" s="1"/>
  <c r="R34" i="8"/>
  <c r="R54" i="8" s="1"/>
  <c r="R74" i="8" s="1"/>
  <c r="T34" i="8"/>
  <c r="T54" i="8" s="1"/>
  <c r="W34" i="8"/>
  <c r="W54" i="8" s="1"/>
  <c r="Y34" i="8"/>
  <c r="AA34" i="8"/>
  <c r="AD34" i="8"/>
  <c r="AF34" i="8"/>
  <c r="AH34" i="8"/>
  <c r="AH54" i="8" s="1"/>
  <c r="B35" i="8"/>
  <c r="B55" i="8" s="1"/>
  <c r="D35" i="8"/>
  <c r="F35" i="8"/>
  <c r="I35" i="8"/>
  <c r="K35" i="8"/>
  <c r="K55" i="8" s="1"/>
  <c r="M35" i="8"/>
  <c r="P35" i="8"/>
  <c r="R35" i="8"/>
  <c r="R55" i="8" s="1"/>
  <c r="T35" i="8"/>
  <c r="W35" i="8"/>
  <c r="W55" i="8" s="1"/>
  <c r="Y35" i="8"/>
  <c r="Y55" i="8" s="1"/>
  <c r="Y75" i="8" s="1"/>
  <c r="AA35" i="8"/>
  <c r="AA55" i="8" s="1"/>
  <c r="AD35" i="8"/>
  <c r="AD55" i="8" s="1"/>
  <c r="AF35" i="8"/>
  <c r="AF55" i="8" s="1"/>
  <c r="AF75" i="8" s="1"/>
  <c r="AH35" i="8"/>
  <c r="AH55" i="8" s="1"/>
  <c r="B36" i="8"/>
  <c r="D36" i="8"/>
  <c r="F36" i="8"/>
  <c r="F56" i="8" s="1"/>
  <c r="I36" i="8"/>
  <c r="I56" i="8" s="1"/>
  <c r="K36" i="8"/>
  <c r="M36" i="8"/>
  <c r="P36" i="8"/>
  <c r="R36" i="8"/>
  <c r="T36" i="8"/>
  <c r="T56" i="8" s="1"/>
  <c r="W36" i="8"/>
  <c r="W56" i="8" s="1"/>
  <c r="Y36" i="8"/>
  <c r="Y56" i="8" s="1"/>
  <c r="AA36" i="8"/>
  <c r="AA56" i="8" s="1"/>
  <c r="AU56" i="8" s="1"/>
  <c r="AD36" i="8"/>
  <c r="AD56" i="8" s="1"/>
  <c r="AF36" i="8"/>
  <c r="AF56" i="8" s="1"/>
  <c r="AF76" i="8" s="1"/>
  <c r="AH36" i="8"/>
  <c r="AH56" i="8" s="1"/>
  <c r="B37" i="8"/>
  <c r="B57" i="8" s="1"/>
  <c r="D37" i="8"/>
  <c r="D57" i="8" s="1"/>
  <c r="F37" i="8"/>
  <c r="F57" i="8" s="1"/>
  <c r="I37" i="8"/>
  <c r="I57" i="8" s="1"/>
  <c r="K37" i="8"/>
  <c r="K57" i="8" s="1"/>
  <c r="K77" i="8" s="1"/>
  <c r="M37" i="8"/>
  <c r="P37" i="8"/>
  <c r="R37" i="8"/>
  <c r="R57" i="8" s="1"/>
  <c r="T37" i="8"/>
  <c r="W37" i="8"/>
  <c r="Y37" i="8"/>
  <c r="AA37" i="8"/>
  <c r="AD37" i="8"/>
  <c r="AF37" i="8"/>
  <c r="AH37" i="8"/>
  <c r="B38" i="8"/>
  <c r="D38" i="8"/>
  <c r="D58" i="8" s="1"/>
  <c r="F38" i="8"/>
  <c r="F58" i="8" s="1"/>
  <c r="I38" i="8"/>
  <c r="I58" i="8" s="1"/>
  <c r="K38" i="8"/>
  <c r="K58" i="8" s="1"/>
  <c r="K78" i="8" s="1"/>
  <c r="M38" i="8"/>
  <c r="M58" i="8" s="1"/>
  <c r="P38" i="8"/>
  <c r="P58" i="8" s="1"/>
  <c r="R38" i="8"/>
  <c r="R58" i="8" s="1"/>
  <c r="R78" i="8" s="1"/>
  <c r="T38" i="8"/>
  <c r="T58" i="8" s="1"/>
  <c r="W38" i="8"/>
  <c r="W58" i="8" s="1"/>
  <c r="Y38" i="8"/>
  <c r="AA38" i="8"/>
  <c r="AD38" i="8"/>
  <c r="AF38" i="8"/>
  <c r="AH38" i="8"/>
  <c r="B39" i="8"/>
  <c r="B59" i="8" s="1"/>
  <c r="AQ59" i="8" s="1"/>
  <c r="D39" i="8"/>
  <c r="D59" i="8" s="1"/>
  <c r="F39" i="8"/>
  <c r="F59" i="8" s="1"/>
  <c r="I39" i="8"/>
  <c r="I59" i="8" s="1"/>
  <c r="K39" i="8"/>
  <c r="K59" i="8" s="1"/>
  <c r="K79" i="8" s="1"/>
  <c r="M39" i="8"/>
  <c r="M59" i="8" s="1"/>
  <c r="P39" i="8"/>
  <c r="R39" i="8"/>
  <c r="R59" i="8" s="1"/>
  <c r="T39" i="8"/>
  <c r="T59" i="8" s="1"/>
  <c r="W39" i="8"/>
  <c r="W59" i="8" s="1"/>
  <c r="Y39" i="8"/>
  <c r="Y59" i="8" s="1"/>
  <c r="AA39" i="8"/>
  <c r="AA59" i="8" s="1"/>
  <c r="AD39" i="8"/>
  <c r="AD59" i="8" s="1"/>
  <c r="AF39" i="8"/>
  <c r="AF59" i="8" s="1"/>
  <c r="AH39" i="8"/>
  <c r="AH59" i="8" s="1"/>
  <c r="B40" i="8"/>
  <c r="D40" i="8"/>
  <c r="F40" i="8"/>
  <c r="F60" i="8" s="1"/>
  <c r="I40" i="8"/>
  <c r="K40" i="8"/>
  <c r="M40" i="8"/>
  <c r="P40" i="8"/>
  <c r="R40" i="8"/>
  <c r="T40" i="8"/>
  <c r="W40" i="8"/>
  <c r="W60" i="8" s="1"/>
  <c r="Y40" i="8"/>
  <c r="Y60" i="8" s="1"/>
  <c r="Y80" i="8" s="1"/>
  <c r="AA40" i="8"/>
  <c r="AA60" i="8" s="1"/>
  <c r="AD40" i="8"/>
  <c r="AD60" i="8" s="1"/>
  <c r="AF40" i="8"/>
  <c r="AF60" i="8" s="1"/>
  <c r="AF80" i="8" s="1"/>
  <c r="AH40" i="8"/>
  <c r="AH60" i="8" s="1"/>
  <c r="B41" i="8"/>
  <c r="B61" i="8" s="1"/>
  <c r="D41" i="8"/>
  <c r="D61" i="8" s="1"/>
  <c r="D81" i="8" s="1"/>
  <c r="F41" i="8"/>
  <c r="F61" i="8" s="1"/>
  <c r="I41" i="8"/>
  <c r="I61" i="8" s="1"/>
  <c r="K41" i="8"/>
  <c r="K61" i="8" s="1"/>
  <c r="K81" i="8" s="1"/>
  <c r="M41" i="8"/>
  <c r="P41" i="8"/>
  <c r="R41" i="8"/>
  <c r="T41" i="8"/>
  <c r="W41" i="8"/>
  <c r="W61" i="8" s="1"/>
  <c r="Y41" i="8"/>
  <c r="Y61" i="8" s="1"/>
  <c r="Y81" i="8" s="1"/>
  <c r="AA41" i="8"/>
  <c r="AA61" i="8" s="1"/>
  <c r="AD41" i="8"/>
  <c r="AD61" i="8" s="1"/>
  <c r="AF41" i="8"/>
  <c r="AF61" i="8" s="1"/>
  <c r="AH41" i="8"/>
  <c r="AH61" i="8" s="1"/>
  <c r="B42" i="8"/>
  <c r="B62" i="8" s="1"/>
  <c r="D42" i="8"/>
  <c r="D62" i="8" s="1"/>
  <c r="D82" i="8" s="1"/>
  <c r="F42" i="8"/>
  <c r="F62" i="8" s="1"/>
  <c r="I42" i="8"/>
  <c r="K42" i="8"/>
  <c r="K62" i="8" s="1"/>
  <c r="M42" i="8"/>
  <c r="M62" i="8" s="1"/>
  <c r="P42" i="8"/>
  <c r="P62" i="8" s="1"/>
  <c r="R42" i="8"/>
  <c r="R62" i="8" s="1"/>
  <c r="R82" i="8" s="1"/>
  <c r="T42" i="8"/>
  <c r="T62" i="8" s="1"/>
  <c r="W42" i="8"/>
  <c r="W62" i="8" s="1"/>
  <c r="Y42" i="8"/>
  <c r="AA42" i="8"/>
  <c r="AD42" i="8"/>
  <c r="AD62" i="8" s="1"/>
  <c r="AF42" i="8"/>
  <c r="AH42" i="8"/>
  <c r="B44" i="8"/>
  <c r="C44" i="8"/>
  <c r="D44" i="8"/>
  <c r="E44" i="8"/>
  <c r="F44" i="8"/>
  <c r="G44" i="8"/>
  <c r="I44" i="8"/>
  <c r="J44" i="8"/>
  <c r="K44" i="8"/>
  <c r="L44" i="8"/>
  <c r="AN44" i="8" s="1"/>
  <c r="M44" i="8"/>
  <c r="AO44" i="8" s="1"/>
  <c r="N44" i="8"/>
  <c r="P44" i="8"/>
  <c r="Q44" i="8"/>
  <c r="AL44" i="8" s="1"/>
  <c r="R44" i="8"/>
  <c r="R64" i="8" s="1"/>
  <c r="S44" i="8"/>
  <c r="U44" i="8"/>
  <c r="X44" i="8"/>
  <c r="Z44" i="8"/>
  <c r="AB44" i="8"/>
  <c r="AE44" i="8"/>
  <c r="AG44" i="8"/>
  <c r="AI44" i="8"/>
  <c r="C45" i="8"/>
  <c r="E45" i="8"/>
  <c r="G45" i="8"/>
  <c r="J45" i="8"/>
  <c r="L45" i="8"/>
  <c r="M45" i="8"/>
  <c r="N45" i="8"/>
  <c r="AP45" i="8" s="1"/>
  <c r="P45" i="8"/>
  <c r="Q45" i="8"/>
  <c r="S45" i="8"/>
  <c r="R65" i="8" s="1"/>
  <c r="U45" i="8"/>
  <c r="X45" i="8"/>
  <c r="Z45" i="8"/>
  <c r="AA45" i="8"/>
  <c r="AB45" i="8"/>
  <c r="AD45" i="8"/>
  <c r="AE45" i="8"/>
  <c r="AG45" i="8"/>
  <c r="AI45" i="8"/>
  <c r="C46" i="8"/>
  <c r="E46" i="8"/>
  <c r="F46" i="8"/>
  <c r="G46" i="8"/>
  <c r="J46" i="8"/>
  <c r="L46" i="8"/>
  <c r="N46" i="8"/>
  <c r="Q46" i="8"/>
  <c r="S46" i="8"/>
  <c r="U46" i="8"/>
  <c r="X46" i="8"/>
  <c r="Y46" i="8"/>
  <c r="Z46" i="8"/>
  <c r="AA46" i="8"/>
  <c r="AB46" i="8"/>
  <c r="AD46" i="8"/>
  <c r="AE46" i="8"/>
  <c r="AF46" i="8"/>
  <c r="AG46" i="8"/>
  <c r="AH46" i="8"/>
  <c r="AI46" i="8"/>
  <c r="B47" i="8"/>
  <c r="C47" i="8"/>
  <c r="AR47" i="8" s="1"/>
  <c r="D47" i="8"/>
  <c r="E47" i="8"/>
  <c r="G47" i="8"/>
  <c r="J47" i="8"/>
  <c r="L47" i="8"/>
  <c r="N47" i="8"/>
  <c r="Q47" i="8"/>
  <c r="S47" i="8"/>
  <c r="U47" i="8"/>
  <c r="X47" i="8"/>
  <c r="Z47" i="8"/>
  <c r="AB47" i="8"/>
  <c r="AE47" i="8"/>
  <c r="AG47" i="8"/>
  <c r="AI47" i="8"/>
  <c r="B48" i="8"/>
  <c r="AQ48" i="8" s="1"/>
  <c r="C48" i="8"/>
  <c r="AR48" i="8" s="1"/>
  <c r="D48" i="8"/>
  <c r="D68" i="8" s="1"/>
  <c r="E48" i="8"/>
  <c r="AT48" i="8" s="1"/>
  <c r="G48" i="8"/>
  <c r="J48" i="8"/>
  <c r="K48" i="8"/>
  <c r="L48" i="8"/>
  <c r="K68" i="8" s="1"/>
  <c r="M48" i="8"/>
  <c r="N48" i="8"/>
  <c r="Q48" i="8"/>
  <c r="R48" i="8"/>
  <c r="S48" i="8"/>
  <c r="U48" i="8"/>
  <c r="W48" i="8"/>
  <c r="X48" i="8"/>
  <c r="Y48" i="8"/>
  <c r="Z48" i="8"/>
  <c r="AB48" i="8"/>
  <c r="AE48" i="8"/>
  <c r="AG48" i="8"/>
  <c r="AI48" i="8"/>
  <c r="C49" i="8"/>
  <c r="E49" i="8"/>
  <c r="G49" i="8"/>
  <c r="J49" i="8"/>
  <c r="L49" i="8"/>
  <c r="M49" i="8"/>
  <c r="N49" i="8"/>
  <c r="P49" i="8"/>
  <c r="Q49" i="8"/>
  <c r="R49" i="8"/>
  <c r="S49" i="8"/>
  <c r="AN49" i="8" s="1"/>
  <c r="T49" i="8"/>
  <c r="U49" i="8"/>
  <c r="AP49" i="8" s="1"/>
  <c r="W49" i="8"/>
  <c r="X49" i="8"/>
  <c r="Z49" i="8"/>
  <c r="AB49" i="8"/>
  <c r="AE49" i="8"/>
  <c r="AG49" i="8"/>
  <c r="AI49" i="8"/>
  <c r="C50" i="8"/>
  <c r="D50" i="8"/>
  <c r="E50" i="8"/>
  <c r="G50" i="8"/>
  <c r="AV50" i="8" s="1"/>
  <c r="J50" i="8"/>
  <c r="L50" i="8"/>
  <c r="N50" i="8"/>
  <c r="Q50" i="8"/>
  <c r="AR50" i="8" s="1"/>
  <c r="S50" i="8"/>
  <c r="AN50" i="8" s="1"/>
  <c r="U50" i="8"/>
  <c r="X50" i="8"/>
  <c r="Y50" i="8"/>
  <c r="Z50" i="8"/>
  <c r="AA50" i="8"/>
  <c r="AB50" i="8"/>
  <c r="AE50" i="8"/>
  <c r="AF50" i="8"/>
  <c r="AG50" i="8"/>
  <c r="AH50" i="8"/>
  <c r="AI50" i="8"/>
  <c r="B51" i="8"/>
  <c r="C51" i="8"/>
  <c r="AR51" i="8" s="1"/>
  <c r="D51" i="8"/>
  <c r="E51" i="8"/>
  <c r="F51" i="8"/>
  <c r="G51" i="8"/>
  <c r="AP51" i="8" s="1"/>
  <c r="J51" i="8"/>
  <c r="L51" i="8"/>
  <c r="N51" i="8"/>
  <c r="Q51" i="8"/>
  <c r="S51" i="8"/>
  <c r="U51" i="8"/>
  <c r="X51" i="8"/>
  <c r="Z51" i="8"/>
  <c r="AB51" i="8"/>
  <c r="AE51" i="8"/>
  <c r="AG51" i="8"/>
  <c r="AI51" i="8"/>
  <c r="B52" i="8"/>
  <c r="C52" i="8"/>
  <c r="D52" i="8"/>
  <c r="E52" i="8"/>
  <c r="G52" i="8"/>
  <c r="I52" i="8"/>
  <c r="J52" i="8"/>
  <c r="AR52" i="8" s="1"/>
  <c r="L52" i="8"/>
  <c r="N52" i="8"/>
  <c r="Q52" i="8"/>
  <c r="S52" i="8"/>
  <c r="T52" i="8"/>
  <c r="U52" i="8"/>
  <c r="W52" i="8"/>
  <c r="X52" i="8"/>
  <c r="Z52" i="8"/>
  <c r="AB52" i="8"/>
  <c r="AE52" i="8"/>
  <c r="AF52" i="8"/>
  <c r="AG52" i="8"/>
  <c r="AI52" i="8"/>
  <c r="C53" i="8"/>
  <c r="E53" i="8"/>
  <c r="G53" i="8"/>
  <c r="J53" i="8"/>
  <c r="L53" i="8"/>
  <c r="AT53" i="8" s="1"/>
  <c r="M53" i="8"/>
  <c r="N53" i="8"/>
  <c r="P53" i="8"/>
  <c r="Q53" i="8"/>
  <c r="R53" i="8"/>
  <c r="R73" i="8" s="1"/>
  <c r="S53" i="8"/>
  <c r="T53" i="8"/>
  <c r="U53" i="8"/>
  <c r="W53" i="8"/>
  <c r="X53" i="8"/>
  <c r="Y53" i="8"/>
  <c r="Z53" i="8"/>
  <c r="AB53" i="8"/>
  <c r="AD53" i="8"/>
  <c r="AE53" i="8"/>
  <c r="AF53" i="8"/>
  <c r="AF73" i="8" s="1"/>
  <c r="AG53" i="8"/>
  <c r="AI53" i="8"/>
  <c r="C54" i="8"/>
  <c r="E54" i="8"/>
  <c r="AN54" i="8" s="1"/>
  <c r="G54" i="8"/>
  <c r="J54" i="8"/>
  <c r="L54" i="8"/>
  <c r="N54" i="8"/>
  <c r="Q54" i="8"/>
  <c r="S54" i="8"/>
  <c r="U54" i="8"/>
  <c r="X54" i="8"/>
  <c r="Y54" i="8"/>
  <c r="Y74" i="8" s="1"/>
  <c r="Z54" i="8"/>
  <c r="AA54" i="8"/>
  <c r="AB54" i="8"/>
  <c r="AD54" i="8"/>
  <c r="AE54" i="8"/>
  <c r="AF54" i="8"/>
  <c r="AF74" i="8" s="1"/>
  <c r="AG54" i="8"/>
  <c r="AI54" i="8"/>
  <c r="C55" i="8"/>
  <c r="D55" i="8"/>
  <c r="E55" i="8"/>
  <c r="F55" i="8"/>
  <c r="G55" i="8"/>
  <c r="I55" i="8"/>
  <c r="J55" i="8"/>
  <c r="L55" i="8"/>
  <c r="M55" i="8"/>
  <c r="N55" i="8"/>
  <c r="P55" i="8"/>
  <c r="Q55" i="8"/>
  <c r="S55" i="8"/>
  <c r="R75" i="8" s="1"/>
  <c r="T55" i="8"/>
  <c r="U55" i="8"/>
  <c r="X55" i="8"/>
  <c r="Z55" i="8"/>
  <c r="AB55" i="8"/>
  <c r="AE55" i="8"/>
  <c r="AG55" i="8"/>
  <c r="AI55" i="8"/>
  <c r="B56" i="8"/>
  <c r="C56" i="8"/>
  <c r="D56" i="8"/>
  <c r="D76" i="8" s="1"/>
  <c r="E56" i="8"/>
  <c r="G56" i="8"/>
  <c r="J56" i="8"/>
  <c r="K56" i="8"/>
  <c r="L56" i="8"/>
  <c r="AN56" i="8" s="1"/>
  <c r="M56" i="8"/>
  <c r="N56" i="8"/>
  <c r="P56" i="8"/>
  <c r="AK56" i="8" s="1"/>
  <c r="Q56" i="8"/>
  <c r="R56" i="8"/>
  <c r="S56" i="8"/>
  <c r="U56" i="8"/>
  <c r="X56" i="8"/>
  <c r="Z56" i="8"/>
  <c r="AB56" i="8"/>
  <c r="AE56" i="8"/>
  <c r="AG56" i="8"/>
  <c r="AI56" i="8"/>
  <c r="C57" i="8"/>
  <c r="E57" i="8"/>
  <c r="G57" i="8"/>
  <c r="J57" i="8"/>
  <c r="L57" i="8"/>
  <c r="AT57" i="8" s="1"/>
  <c r="M57" i="8"/>
  <c r="N57" i="8"/>
  <c r="P57" i="8"/>
  <c r="Q57" i="8"/>
  <c r="S57" i="8"/>
  <c r="T57" i="8"/>
  <c r="U57" i="8"/>
  <c r="W57" i="8"/>
  <c r="X57" i="8"/>
  <c r="Y57" i="8"/>
  <c r="Y77" i="8" s="1"/>
  <c r="Z57" i="8"/>
  <c r="AA57" i="8"/>
  <c r="AB57" i="8"/>
  <c r="AD57" i="8"/>
  <c r="AE57" i="8"/>
  <c r="AF57" i="8"/>
  <c r="AF77" i="8" s="1"/>
  <c r="AG57" i="8"/>
  <c r="AH57" i="8"/>
  <c r="AI57" i="8"/>
  <c r="B58" i="8"/>
  <c r="C58" i="8"/>
  <c r="E58" i="8"/>
  <c r="G58" i="8"/>
  <c r="J58" i="8"/>
  <c r="L58" i="8"/>
  <c r="N58" i="8"/>
  <c r="Q58" i="8"/>
  <c r="S58" i="8"/>
  <c r="U58" i="8"/>
  <c r="X58" i="8"/>
  <c r="Y58" i="8"/>
  <c r="Z58" i="8"/>
  <c r="AA58" i="8"/>
  <c r="AB58" i="8"/>
  <c r="AD58" i="8"/>
  <c r="AE58" i="8"/>
  <c r="AF58" i="8"/>
  <c r="AG58" i="8"/>
  <c r="AH58" i="8"/>
  <c r="AI58" i="8"/>
  <c r="C59" i="8"/>
  <c r="E59" i="8"/>
  <c r="AN59" i="8" s="1"/>
  <c r="G59" i="8"/>
  <c r="AP59" i="8" s="1"/>
  <c r="J59" i="8"/>
  <c r="L59" i="8"/>
  <c r="N59" i="8"/>
  <c r="P59" i="8"/>
  <c r="Q59" i="8"/>
  <c r="S59" i="8"/>
  <c r="U59" i="8"/>
  <c r="X59" i="8"/>
  <c r="Z59" i="8"/>
  <c r="AB59" i="8"/>
  <c r="AV59" i="8" s="1"/>
  <c r="AE59" i="8"/>
  <c r="AG59" i="8"/>
  <c r="AI59" i="8"/>
  <c r="B60" i="8"/>
  <c r="C60" i="8"/>
  <c r="D60" i="8"/>
  <c r="E60" i="8"/>
  <c r="G60" i="8"/>
  <c r="I60" i="8"/>
  <c r="J60" i="8"/>
  <c r="K60" i="8"/>
  <c r="K80" i="8" s="1"/>
  <c r="L60" i="8"/>
  <c r="M60" i="8"/>
  <c r="N60" i="8"/>
  <c r="P60" i="8"/>
  <c r="Q60" i="8"/>
  <c r="AL60" i="8" s="1"/>
  <c r="R60" i="8"/>
  <c r="AS60" i="8" s="1"/>
  <c r="S60" i="8"/>
  <c r="AN60" i="8" s="1"/>
  <c r="T60" i="8"/>
  <c r="AO60" i="8" s="1"/>
  <c r="U60" i="8"/>
  <c r="X60" i="8"/>
  <c r="Z60" i="8"/>
  <c r="AB60" i="8"/>
  <c r="AE60" i="8"/>
  <c r="AG60" i="8"/>
  <c r="AI60" i="8"/>
  <c r="C61" i="8"/>
  <c r="E61" i="8"/>
  <c r="G61" i="8"/>
  <c r="J61" i="8"/>
  <c r="L61" i="8"/>
  <c r="AN61" i="8" s="1"/>
  <c r="M61" i="8"/>
  <c r="N61" i="8"/>
  <c r="P61" i="8"/>
  <c r="Q61" i="8"/>
  <c r="R61" i="8"/>
  <c r="S61" i="8"/>
  <c r="T61" i="8"/>
  <c r="U61" i="8"/>
  <c r="X61" i="8"/>
  <c r="Z61" i="8"/>
  <c r="AB61" i="8"/>
  <c r="AE61" i="8"/>
  <c r="AG61" i="8"/>
  <c r="AI61" i="8"/>
  <c r="C62" i="8"/>
  <c r="E62" i="8"/>
  <c r="G62" i="8"/>
  <c r="I62" i="8"/>
  <c r="J62" i="8"/>
  <c r="L62" i="8"/>
  <c r="N62" i="8"/>
  <c r="Q62" i="8"/>
  <c r="S62" i="8"/>
  <c r="U62" i="8"/>
  <c r="X62" i="8"/>
  <c r="Y62" i="8"/>
  <c r="Z62" i="8"/>
  <c r="AA62" i="8"/>
  <c r="AB62" i="8"/>
  <c r="AE62" i="8"/>
  <c r="AF62" i="8"/>
  <c r="AG62" i="8"/>
  <c r="AF82" i="8" s="1"/>
  <c r="AH62" i="8"/>
  <c r="AI62" i="8"/>
  <c r="D64" i="8"/>
  <c r="AF65" i="8"/>
  <c r="R68" i="8"/>
  <c r="AF69" i="8"/>
  <c r="Y70" i="8"/>
  <c r="AF70" i="8"/>
  <c r="R77" i="8"/>
  <c r="Y82" i="8"/>
  <c r="R76" i="8" l="1"/>
  <c r="AK44" i="8"/>
  <c r="R70" i="8"/>
  <c r="R81" i="8"/>
  <c r="AS81" i="8" s="1"/>
  <c r="AL47" i="8"/>
  <c r="AU58" i="8"/>
  <c r="AV45" i="8"/>
  <c r="AQ51" i="8"/>
  <c r="AV61" i="8"/>
  <c r="K76" i="8"/>
  <c r="AL55" i="8"/>
  <c r="Y78" i="8"/>
  <c r="AP50" i="8"/>
  <c r="AF81" i="8"/>
  <c r="Y65" i="8"/>
  <c r="AS48" i="8"/>
  <c r="AF79" i="8"/>
  <c r="AO57" i="8"/>
  <c r="AO49" i="8"/>
  <c r="AQ62" i="8"/>
  <c r="Y73" i="8"/>
  <c r="AL52" i="8"/>
  <c r="Y68" i="8"/>
  <c r="AP61" i="8"/>
  <c r="AV57" i="8"/>
  <c r="AK55" i="8"/>
  <c r="Y72" i="8"/>
  <c r="AQ60" i="8"/>
  <c r="AT56" i="8"/>
  <c r="AT61" i="8"/>
  <c r="D80" i="8"/>
  <c r="AM80" i="8" s="1"/>
  <c r="AL54" i="8"/>
  <c r="AV58" i="8"/>
  <c r="AV48" i="8"/>
  <c r="AP47" i="8"/>
  <c r="AL62" i="8"/>
  <c r="AF78" i="8"/>
  <c r="AK62" i="8"/>
  <c r="K70" i="8"/>
  <c r="AL57" i="8"/>
  <c r="AF68" i="8"/>
  <c r="AR62" i="8"/>
  <c r="R79" i="8"/>
  <c r="AP52" i="8"/>
  <c r="AV46" i="8"/>
  <c r="AR59" i="8"/>
  <c r="AN52" i="8"/>
  <c r="AQ56" i="8"/>
  <c r="AO48" i="8"/>
  <c r="AK48" i="8"/>
  <c r="AP58" i="8"/>
  <c r="AV51" i="8"/>
  <c r="AR49" i="8"/>
  <c r="AP48" i="8"/>
  <c r="AU61" i="8"/>
  <c r="AO61" i="8"/>
  <c r="AO53" i="8"/>
  <c r="AU53" i="8"/>
  <c r="AO51" i="8"/>
  <c r="AM81" i="8"/>
  <c r="Y79" i="8"/>
  <c r="AM59" i="8"/>
  <c r="AQ53" i="8"/>
  <c r="AK53" i="8"/>
  <c r="K82" i="8"/>
  <c r="AM82" i="8" s="1"/>
  <c r="AS62" i="8"/>
  <c r="AK54" i="8"/>
  <c r="AO58" i="8"/>
  <c r="AO54" i="8"/>
  <c r="AS51" i="8"/>
  <c r="AU59" i="8"/>
  <c r="AN51" i="8"/>
  <c r="AT51" i="8"/>
  <c r="AS45" i="8"/>
  <c r="D65" i="8"/>
  <c r="AM45" i="8"/>
  <c r="AT60" i="8"/>
  <c r="AQ58" i="8"/>
  <c r="AK58" i="8"/>
  <c r="AV52" i="8"/>
  <c r="AL50" i="8"/>
  <c r="AO47" i="8"/>
  <c r="AU47" i="8"/>
  <c r="AM57" i="8"/>
  <c r="D77" i="8"/>
  <c r="AL61" i="8"/>
  <c r="AR61" i="8"/>
  <c r="AO59" i="8"/>
  <c r="AK57" i="8"/>
  <c r="AQ57" i="8"/>
  <c r="AO45" i="8"/>
  <c r="AU45" i="8"/>
  <c r="AO52" i="8"/>
  <c r="AS61" i="8"/>
  <c r="AS53" i="8"/>
  <c r="D73" i="8"/>
  <c r="AM53" i="8"/>
  <c r="D69" i="8"/>
  <c r="AS49" i="8"/>
  <c r="AK49" i="8"/>
  <c r="AQ49" i="8"/>
  <c r="AK45" i="8"/>
  <c r="AM68" i="8"/>
  <c r="AS68" i="8"/>
  <c r="AM56" i="8"/>
  <c r="AS56" i="8"/>
  <c r="AR44" i="8"/>
  <c r="AT50" i="8"/>
  <c r="AP55" i="8"/>
  <c r="AV55" i="8"/>
  <c r="AS50" i="8"/>
  <c r="AM62" i="8"/>
  <c r="D78" i="8"/>
  <c r="AM58" i="8"/>
  <c r="AS58" i="8"/>
  <c r="AV56" i="8"/>
  <c r="AU55" i="8"/>
  <c r="AQ46" i="8"/>
  <c r="AK46" i="8"/>
  <c r="AV62" i="8"/>
  <c r="AL58" i="8"/>
  <c r="AR58" i="8"/>
  <c r="D70" i="8"/>
  <c r="AM50" i="8"/>
  <c r="AK50" i="8"/>
  <c r="AQ50" i="8"/>
  <c r="AV47" i="8"/>
  <c r="AN47" i="8"/>
  <c r="AT47" i="8"/>
  <c r="AR60" i="8"/>
  <c r="AU57" i="8"/>
  <c r="AL53" i="8"/>
  <c r="AK52" i="8"/>
  <c r="AQ52" i="8"/>
  <c r="AV49" i="8"/>
  <c r="D67" i="8"/>
  <c r="AM47" i="8"/>
  <c r="AS47" i="8"/>
  <c r="AV60" i="8"/>
  <c r="AP60" i="8"/>
  <c r="AR54" i="8"/>
  <c r="AS57" i="8"/>
  <c r="AT49" i="8"/>
  <c r="AK47" i="8"/>
  <c r="AQ47" i="8"/>
  <c r="D71" i="8"/>
  <c r="AM49" i="8"/>
  <c r="AO56" i="8"/>
  <c r="AS59" i="8"/>
  <c r="AR45" i="8"/>
  <c r="AL45" i="8"/>
  <c r="R80" i="8"/>
  <c r="R72" i="8"/>
  <c r="Y69" i="8"/>
  <c r="AS44" i="8"/>
  <c r="AM61" i="8"/>
  <c r="AV53" i="8"/>
  <c r="AP53" i="8"/>
  <c r="AL56" i="8"/>
  <c r="AR56" i="8"/>
  <c r="AU54" i="8"/>
  <c r="AO50" i="8"/>
  <c r="AS54" i="8"/>
  <c r="D74" i="8"/>
  <c r="AM46" i="8"/>
  <c r="AS46" i="8"/>
  <c r="AM44" i="8"/>
  <c r="D66" i="8"/>
  <c r="K75" i="8"/>
  <c r="AM55" i="8"/>
  <c r="AU49" i="8"/>
  <c r="R71" i="8"/>
  <c r="AK60" i="8"/>
  <c r="AT62" i="8"/>
  <c r="AN62" i="8"/>
  <c r="AR57" i="8"/>
  <c r="AF72" i="8"/>
  <c r="AS52" i="8"/>
  <c r="AP46" i="8"/>
  <c r="AM54" i="8"/>
  <c r="AP62" i="8"/>
  <c r="AU51" i="8"/>
  <c r="AK61" i="8"/>
  <c r="AQ61" i="8"/>
  <c r="AQ55" i="8"/>
  <c r="K64" i="8"/>
  <c r="AM64" i="8" s="1"/>
  <c r="AT59" i="8"/>
  <c r="R69" i="8"/>
  <c r="AU46" i="8"/>
  <c r="AO46" i="8"/>
  <c r="AU62" i="8"/>
  <c r="AP54" i="8"/>
  <c r="AV54" i="8"/>
  <c r="AN46" i="8"/>
  <c r="AT46" i="8"/>
  <c r="AQ44" i="8"/>
  <c r="D79" i="8"/>
  <c r="AL59" i="8"/>
  <c r="AP57" i="8"/>
  <c r="Y76" i="8"/>
  <c r="AS76" i="8" s="1"/>
  <c r="AK51" i="8"/>
  <c r="AP44" i="8"/>
  <c r="AV44" i="8"/>
  <c r="AQ54" i="8"/>
  <c r="AS82" i="8"/>
  <c r="AS64" i="8"/>
  <c r="AK59" i="8"/>
  <c r="AT54" i="8"/>
  <c r="AF66" i="8"/>
  <c r="AL46" i="8"/>
  <c r="AR46" i="8"/>
  <c r="AU44" i="8"/>
  <c r="AM51" i="8"/>
  <c r="AM60" i="8"/>
  <c r="AN57" i="8"/>
  <c r="AU50" i="8"/>
  <c r="AT44" i="8"/>
  <c r="AO55" i="8"/>
  <c r="D72" i="8"/>
  <c r="AM52" i="8"/>
  <c r="AO62" i="8"/>
  <c r="AN58" i="8"/>
  <c r="AT58" i="8"/>
  <c r="AN55" i="8"/>
  <c r="AT55" i="8"/>
  <c r="Y66" i="8"/>
  <c r="AN53" i="8"/>
  <c r="AL49" i="8"/>
  <c r="AU60" i="8"/>
  <c r="AR53" i="8"/>
  <c r="AL51" i="8"/>
  <c r="AR55" i="8"/>
  <c r="AM48" i="8"/>
  <c r="AU52" i="8"/>
  <c r="D75" i="8"/>
  <c r="AS55" i="8"/>
  <c r="AN48" i="8"/>
  <c r="AP56" i="8"/>
  <c r="AL48" i="8"/>
  <c r="AN45" i="8"/>
  <c r="AT45" i="8"/>
  <c r="AT52" i="8"/>
  <c r="M7" i="7"/>
  <c r="N7" i="7"/>
  <c r="L7" i="7"/>
  <c r="J7" i="7"/>
  <c r="K7" i="7"/>
  <c r="I7" i="7"/>
  <c r="I4" i="7"/>
  <c r="J4" i="7"/>
  <c r="K4" i="7"/>
  <c r="I5" i="7"/>
  <c r="J5" i="7"/>
  <c r="K5" i="7"/>
  <c r="I6" i="7"/>
  <c r="J6" i="7"/>
  <c r="K6" i="7"/>
  <c r="J3" i="7"/>
  <c r="I3" i="7"/>
  <c r="B7" i="7"/>
  <c r="C7" i="7"/>
  <c r="D7" i="7"/>
  <c r="E7" i="7"/>
  <c r="F7" i="7"/>
  <c r="AS80" i="8" l="1"/>
  <c r="AS66" i="8"/>
  <c r="AM66" i="8"/>
  <c r="AM74" i="8"/>
  <c r="AS74" i="8"/>
  <c r="AM70" i="8"/>
  <c r="AS70" i="8"/>
  <c r="AM72" i="8"/>
  <c r="AS72" i="8"/>
  <c r="AM75" i="8"/>
  <c r="AS75" i="8"/>
  <c r="AS79" i="8"/>
  <c r="AM79" i="8"/>
  <c r="AM67" i="8"/>
  <c r="AS67" i="8"/>
  <c r="AS73" i="8"/>
  <c r="AM73" i="8"/>
  <c r="AM76" i="8"/>
  <c r="AM71" i="8"/>
  <c r="AS71" i="8"/>
  <c r="AS77" i="8"/>
  <c r="AM77" i="8"/>
  <c r="AS69" i="8"/>
  <c r="AM69" i="8"/>
  <c r="AM78" i="8"/>
  <c r="AS78" i="8"/>
  <c r="AM65" i="8"/>
  <c r="AS65" i="8"/>
  <c r="K3" i="7"/>
  <c r="D2" i="6"/>
  <c r="G2" i="6"/>
  <c r="L2" i="6"/>
  <c r="M2" i="6"/>
  <c r="N2" i="6"/>
  <c r="O2" i="6"/>
  <c r="T2" i="6"/>
  <c r="D3" i="6"/>
  <c r="G3" i="6"/>
  <c r="L3" i="6"/>
  <c r="M3" i="6"/>
  <c r="N3" i="6"/>
  <c r="O3" i="6"/>
  <c r="D4" i="6"/>
  <c r="G4" i="6"/>
  <c r="L4" i="6"/>
  <c r="N4" i="6"/>
  <c r="T4" i="6"/>
  <c r="D5" i="6"/>
  <c r="G5" i="6"/>
  <c r="M5" i="6" s="1"/>
  <c r="O5" i="6" s="1"/>
  <c r="L5" i="6"/>
  <c r="N5" i="6"/>
  <c r="D6" i="6"/>
  <c r="G6" i="6"/>
  <c r="L6" i="6"/>
  <c r="M6" i="6"/>
  <c r="N6" i="6"/>
  <c r="D7" i="6"/>
  <c r="G7" i="6"/>
  <c r="L7" i="6"/>
  <c r="M7" i="6"/>
  <c r="N7" i="6"/>
  <c r="O7" i="6"/>
  <c r="D8" i="6"/>
  <c r="G8" i="6"/>
  <c r="L8" i="6"/>
  <c r="M8" i="6"/>
  <c r="N8" i="6"/>
  <c r="D9" i="6"/>
  <c r="G9" i="6"/>
  <c r="M9" i="6" s="1"/>
  <c r="O9" i="6" s="1"/>
  <c r="L9" i="6"/>
  <c r="N9" i="6"/>
  <c r="D10" i="6"/>
  <c r="G10" i="6"/>
  <c r="L10" i="6"/>
  <c r="M10" i="6"/>
  <c r="N10" i="6"/>
  <c r="D11" i="6"/>
  <c r="G11" i="6"/>
  <c r="L11" i="6"/>
  <c r="M11" i="6"/>
  <c r="N11" i="6"/>
  <c r="D12" i="6"/>
  <c r="G12" i="6"/>
  <c r="M12" i="6" s="1"/>
  <c r="L12" i="6"/>
  <c r="N12" i="6"/>
  <c r="B13" i="6"/>
  <c r="T6" i="6" s="1"/>
  <c r="C13" i="6"/>
  <c r="E13" i="6"/>
  <c r="F13" i="6"/>
  <c r="H13" i="6"/>
  <c r="I13" i="6"/>
  <c r="J13" i="6"/>
  <c r="K13" i="6"/>
  <c r="E16" i="6"/>
  <c r="O8" i="6" l="1"/>
  <c r="O12" i="6"/>
  <c r="T3" i="6"/>
  <c r="D13" i="6"/>
  <c r="O10" i="6"/>
  <c r="T8" i="6"/>
  <c r="Q13" i="6"/>
  <c r="O6" i="6"/>
  <c r="O11" i="6"/>
  <c r="N13" i="6"/>
  <c r="L13" i="6"/>
  <c r="T5" i="6"/>
  <c r="T7" i="6" s="1"/>
  <c r="U2" i="6" s="1"/>
  <c r="G13" i="6"/>
  <c r="M4" i="6"/>
  <c r="O4" i="6" s="1"/>
  <c r="R13" i="6" s="1"/>
  <c r="F26" i="4"/>
  <c r="E26" i="4"/>
  <c r="D26" i="4"/>
  <c r="C26" i="4"/>
  <c r="B26" i="4"/>
  <c r="J25" i="4"/>
  <c r="I25" i="4"/>
  <c r="J24" i="4"/>
  <c r="I24" i="4"/>
  <c r="J23" i="4"/>
  <c r="I23" i="4"/>
  <c r="K23" i="4" s="1"/>
  <c r="J22" i="4"/>
  <c r="I22" i="4"/>
  <c r="K22" i="4" s="1"/>
  <c r="J21" i="4"/>
  <c r="I21" i="4"/>
  <c r="J20" i="4"/>
  <c r="I20" i="4"/>
  <c r="J19" i="4"/>
  <c r="I19" i="4"/>
  <c r="J18" i="4"/>
  <c r="I18" i="4"/>
  <c r="J17" i="4"/>
  <c r="I17" i="4"/>
  <c r="T9" i="6" l="1"/>
  <c r="M13" i="6"/>
  <c r="O13" i="6"/>
  <c r="P13" i="6"/>
  <c r="K21" i="4"/>
  <c r="K18" i="4"/>
  <c r="K19" i="4"/>
  <c r="K25" i="4"/>
  <c r="K20" i="4"/>
  <c r="M26" i="4"/>
  <c r="K24" i="4"/>
  <c r="L26" i="4"/>
  <c r="K17" i="4"/>
  <c r="I26" i="4"/>
  <c r="J26" i="4"/>
  <c r="N26" i="4" l="1"/>
  <c r="K26" i="4"/>
  <c r="F28" i="3" l="1"/>
  <c r="E28" i="3"/>
  <c r="D28" i="3"/>
  <c r="C28" i="3"/>
  <c r="B28" i="3"/>
  <c r="J27" i="3"/>
  <c r="I27" i="3"/>
  <c r="J26" i="3"/>
  <c r="I26" i="3"/>
  <c r="J25" i="3"/>
  <c r="I25" i="3"/>
  <c r="J24" i="3"/>
  <c r="I24" i="3"/>
  <c r="K24" i="3" s="1"/>
  <c r="J23" i="3"/>
  <c r="I23" i="3"/>
  <c r="J22" i="3"/>
  <c r="I22" i="3"/>
  <c r="K22" i="3" s="1"/>
  <c r="J21" i="3"/>
  <c r="I21" i="3"/>
  <c r="K21" i="3" s="1"/>
  <c r="J20" i="3"/>
  <c r="I20" i="3"/>
  <c r="J19" i="3"/>
  <c r="I19" i="3"/>
  <c r="K19" i="3" s="1"/>
  <c r="J18" i="3"/>
  <c r="I18" i="3"/>
  <c r="K18" i="3" s="1"/>
  <c r="K27" i="3" l="1"/>
  <c r="K26" i="3"/>
  <c r="K25" i="3"/>
  <c r="J28" i="3"/>
  <c r="K20" i="3"/>
  <c r="I28" i="3"/>
  <c r="K23" i="3"/>
  <c r="K28" i="3" s="1"/>
  <c r="F22" i="2" l="1"/>
  <c r="E22" i="2"/>
  <c r="D22" i="2"/>
  <c r="C22" i="2"/>
  <c r="B22" i="2"/>
  <c r="J21" i="2"/>
  <c r="I21" i="2"/>
  <c r="K21" i="2" s="1"/>
  <c r="J20" i="2"/>
  <c r="I20" i="2"/>
  <c r="J19" i="2"/>
  <c r="I19" i="2"/>
  <c r="K19" i="2" s="1"/>
  <c r="J18" i="2"/>
  <c r="I18" i="2"/>
  <c r="J17" i="2"/>
  <c r="I17" i="2"/>
  <c r="K17" i="2" s="1"/>
  <c r="J16" i="2"/>
  <c r="I16" i="2"/>
  <c r="J15" i="2"/>
  <c r="I15" i="2"/>
  <c r="K20" i="2" l="1"/>
  <c r="K18" i="2"/>
  <c r="L22" i="2"/>
  <c r="M22" i="2"/>
  <c r="K16" i="2"/>
  <c r="I22" i="2"/>
  <c r="J22" i="2"/>
  <c r="K15" i="2"/>
  <c r="N22" i="2" l="1"/>
  <c r="K22" i="2"/>
  <c r="I3" i="4" l="1"/>
  <c r="J3" i="4"/>
  <c r="K3" i="4" s="1"/>
  <c r="Q3" i="4"/>
  <c r="I4" i="4"/>
  <c r="J4" i="4"/>
  <c r="K4" i="4" s="1"/>
  <c r="Q4" i="4"/>
  <c r="I5" i="4"/>
  <c r="J5" i="4"/>
  <c r="K5" i="4"/>
  <c r="Q5" i="4"/>
  <c r="I6" i="4"/>
  <c r="J6" i="4"/>
  <c r="Q6" i="4"/>
  <c r="I7" i="4"/>
  <c r="J7" i="4"/>
  <c r="K7" i="4"/>
  <c r="Q7" i="4"/>
  <c r="I8" i="4"/>
  <c r="J8" i="4"/>
  <c r="K8" i="4" s="1"/>
  <c r="Q8" i="4"/>
  <c r="I9" i="4"/>
  <c r="J9" i="4"/>
  <c r="Q9" i="4"/>
  <c r="I10" i="4"/>
  <c r="J10" i="4"/>
  <c r="Q10" i="4"/>
  <c r="I11" i="4"/>
  <c r="J11" i="4"/>
  <c r="K11" i="4" s="1"/>
  <c r="Q11" i="4"/>
  <c r="B12" i="4"/>
  <c r="C12" i="4"/>
  <c r="D12" i="4"/>
  <c r="E12" i="4"/>
  <c r="F12" i="4"/>
  <c r="O12" i="4"/>
  <c r="P12" i="4"/>
  <c r="K10" i="4" l="1"/>
  <c r="K6" i="4"/>
  <c r="K9" i="4"/>
  <c r="Q12" i="4"/>
  <c r="M12" i="4"/>
  <c r="I12" i="4"/>
  <c r="K12" i="4"/>
  <c r="N12" i="4"/>
  <c r="J12" i="4"/>
  <c r="L12" i="4"/>
  <c r="I3" i="3"/>
  <c r="J3" i="3"/>
  <c r="K3" i="3"/>
  <c r="Q3" i="3"/>
  <c r="I4" i="3"/>
  <c r="J4" i="3"/>
  <c r="Q4" i="3"/>
  <c r="I5" i="3"/>
  <c r="J5" i="3"/>
  <c r="K5" i="3"/>
  <c r="Q5" i="3"/>
  <c r="I6" i="3"/>
  <c r="J6" i="3"/>
  <c r="Q6" i="3"/>
  <c r="I7" i="3"/>
  <c r="J7" i="3"/>
  <c r="K7" i="3" s="1"/>
  <c r="Q7" i="3"/>
  <c r="I8" i="3"/>
  <c r="J8" i="3"/>
  <c r="Q8" i="3"/>
  <c r="I9" i="3"/>
  <c r="J9" i="3"/>
  <c r="Q9" i="3"/>
  <c r="I10" i="3"/>
  <c r="J10" i="3"/>
  <c r="Q10" i="3"/>
  <c r="I11" i="3"/>
  <c r="J11" i="3"/>
  <c r="Q11" i="3"/>
  <c r="I12" i="3"/>
  <c r="K12" i="3" s="1"/>
  <c r="J12" i="3"/>
  <c r="Q12" i="3"/>
  <c r="B13" i="3"/>
  <c r="C13" i="3"/>
  <c r="D13" i="3"/>
  <c r="E13" i="3"/>
  <c r="F13" i="3"/>
  <c r="O13" i="3"/>
  <c r="P13" i="3"/>
  <c r="K10" i="3" l="1"/>
  <c r="K8" i="3"/>
  <c r="K6" i="3"/>
  <c r="K4" i="3"/>
  <c r="K11" i="3"/>
  <c r="I13" i="3"/>
  <c r="K9" i="3"/>
  <c r="Q13" i="3"/>
  <c r="J13" i="3"/>
  <c r="K13" i="3"/>
  <c r="I3" i="2"/>
  <c r="J3" i="2"/>
  <c r="K3" i="2"/>
  <c r="R3" i="2"/>
  <c r="I4" i="2"/>
  <c r="J4" i="2"/>
  <c r="K4" i="2"/>
  <c r="R4" i="2"/>
  <c r="I5" i="2"/>
  <c r="J5" i="2"/>
  <c r="R5" i="2"/>
  <c r="I6" i="2"/>
  <c r="J6" i="2"/>
  <c r="R6" i="2"/>
  <c r="I7" i="2"/>
  <c r="J7" i="2"/>
  <c r="K7" i="2" s="1"/>
  <c r="R7" i="2"/>
  <c r="I8" i="2"/>
  <c r="J8" i="2"/>
  <c r="K8" i="2" s="1"/>
  <c r="R8" i="2"/>
  <c r="I9" i="2"/>
  <c r="J9" i="2"/>
  <c r="R9" i="2"/>
  <c r="B10" i="2"/>
  <c r="C10" i="2"/>
  <c r="D10" i="2"/>
  <c r="E10" i="2"/>
  <c r="F10" i="2"/>
  <c r="O10" i="2"/>
  <c r="P10" i="2"/>
  <c r="R10" i="2" l="1"/>
  <c r="K9" i="2"/>
  <c r="J10" i="2"/>
  <c r="I10" i="2"/>
  <c r="K6" i="2"/>
  <c r="M10" i="2"/>
  <c r="K5" i="2"/>
  <c r="L10" i="2"/>
  <c r="K10" i="2" l="1"/>
  <c r="N10"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85049CB-1CB3-4E13-8891-BF551DF53588}" keepAlive="1" name="Query - models_eval_v8_6_0 5" description="Connection to the 'models_eval_v8_6_0 5' query in the workbook." type="5" refreshedVersion="8" background="1" saveData="1">
    <dbPr connection="Provider=Microsoft.Mashup.OleDb.1;Data Source=$Workbook$;Location=&quot;models_eval_v8_6_0 5&quot;;Extended Properties=&quot;&quot;" command="SELECT * FROM [models_eval_v8_6_0 5]"/>
  </connection>
</connections>
</file>

<file path=xl/sharedStrings.xml><?xml version="1.0" encoding="utf-8"?>
<sst xmlns="http://schemas.openxmlformats.org/spreadsheetml/2006/main" count="1378" uniqueCount="309">
  <si>
    <t>c1_iLas561TIRFCube1.ome_Cell-3-ch(1)-c</t>
  </si>
  <si>
    <t>Name</t>
  </si>
  <si>
    <t>c2_iLas561TIRFCube1.ome_Cell-2-ch(1)-c</t>
  </si>
  <si>
    <t>c3_iLas561TIRFCube1.ome_Cell-3-ch(1)</t>
  </si>
  <si>
    <t>c4_iLas561TIRFCube1.ome_Cell-9-ch(1)</t>
  </si>
  <si>
    <t>C22-488</t>
  </si>
  <si>
    <t>GT-Movie-01-SLB-GzmB phuji561-TC01</t>
  </si>
  <si>
    <t>GT-Movie-01-SLB-GzmB phuji561-TC02</t>
  </si>
  <si>
    <t>Movie-01-SLB-GzmB phuji561-TC02</t>
  </si>
  <si>
    <t>Detected</t>
  </si>
  <si>
    <t>HE</t>
  </si>
  <si>
    <t>Accuracy</t>
  </si>
  <si>
    <t>TP</t>
  </si>
  <si>
    <t>FP</t>
  </si>
  <si>
    <t>FN</t>
  </si>
  <si>
    <t>v9-61TIRFCube1_t2-c</t>
  </si>
  <si>
    <t>Total</t>
  </si>
  <si>
    <t>Precision</t>
  </si>
  <si>
    <t>SEM (Precision)</t>
  </si>
  <si>
    <t>F1</t>
  </si>
  <si>
    <t>Recall</t>
  </si>
  <si>
    <t>SEM (Recall)</t>
  </si>
  <si>
    <t>SEM (F1)</t>
  </si>
  <si>
    <t>eViT</t>
  </si>
  <si>
    <t>cell38_gzmB KI secretion C</t>
  </si>
  <si>
    <t>GzmB tomato-cell2-1</t>
  </si>
  <si>
    <t>GzmB tomato Cell6-1</t>
  </si>
  <si>
    <t>GzmB tomato cell5-1-c</t>
  </si>
  <si>
    <t>GzmB mTFP cell3-1</t>
  </si>
  <si>
    <t>GzmB mTFP cell2-8c</t>
  </si>
  <si>
    <t>cell5-11 GzmB KI tomato halGzmB mTFP cell2-8cf fusion</t>
  </si>
  <si>
    <t>0880 mcherry 10Hz</t>
  </si>
  <si>
    <t>1537 mcherry 10Hz</t>
  </si>
  <si>
    <t>1534 mcherry 10Hz</t>
  </si>
  <si>
    <t>1533 mcherry 10Hz</t>
  </si>
  <si>
    <t>0881 mcherry 10Hz</t>
  </si>
  <si>
    <t>101102_C04_S0_L568_F0_5min_wc-c153</t>
  </si>
  <si>
    <t>101214_C01_S1_L568_F0_5min wc</t>
  </si>
  <si>
    <t>101213_C01_S0_L568_F0_5min wc</t>
  </si>
  <si>
    <t>101018_C05_S2_L568_F0_5min wc</t>
  </si>
  <si>
    <t>101018_C02_S0_L568_F0_5min wc</t>
  </si>
  <si>
    <t xml:space="preserve"> </t>
  </si>
  <si>
    <t>6063 neon 50Hz</t>
  </si>
  <si>
    <t>6062 neon 50Hz</t>
  </si>
  <si>
    <t>6059 neon 50Hz</t>
  </si>
  <si>
    <t>6061 neon 50Hz</t>
  </si>
  <si>
    <t>1857 EGFP 10Hz</t>
  </si>
  <si>
    <t>1852 EGFP 10Hz</t>
  </si>
  <si>
    <t>0682 EGFP 10Hz-c-2</t>
  </si>
  <si>
    <t>0681 EGFP 10Hz</t>
  </si>
  <si>
    <t>0680 EGFP 10Hz</t>
  </si>
  <si>
    <t>LSTM</t>
  </si>
  <si>
    <t>ExoJ</t>
  </si>
  <si>
    <t>True-HE</t>
  </si>
  <si>
    <r>
      <rPr>
        <sz val="11"/>
        <color theme="1"/>
        <rFont val="Calibri"/>
        <family val="2"/>
      </rPr>
      <t>≈</t>
    </r>
    <r>
      <rPr>
        <sz val="11"/>
        <color theme="1"/>
        <rFont val="Calibri"/>
        <family val="2"/>
        <scheme val="minor"/>
      </rPr>
      <t xml:space="preserve"> True Netagive</t>
    </r>
  </si>
  <si>
    <t>SEM</t>
  </si>
  <si>
    <t>Sub</t>
  </si>
  <si>
    <t>Avg</t>
  </si>
  <si>
    <t>Type</t>
  </si>
  <si>
    <t>With GNMS</t>
  </si>
  <si>
    <t>Count without GNMS</t>
  </si>
  <si>
    <t>Selected regions</t>
  </si>
  <si>
    <t>Cell05-1-c</t>
  </si>
  <si>
    <t>101214_C01_S1_L568_F0_5min wc0</t>
  </si>
  <si>
    <t>SigmaPlot statistics</t>
  </si>
  <si>
    <t>Kruskal-Wallis One Way Analysis of Variance on Ranks</t>
  </si>
  <si>
    <t>Group</t>
  </si>
  <si>
    <t xml:space="preserve">N </t>
  </si>
  <si>
    <t>Missing</t>
  </si>
  <si>
    <t xml:space="preserve"> Median </t>
  </si>
  <si>
    <t>LSTM Precision</t>
  </si>
  <si>
    <t>ExoJ Precision</t>
  </si>
  <si>
    <t>To isolate the group or groups that differ from the others use a multiple comparison procedure.</t>
  </si>
  <si>
    <t>All Pairwise Multiple Comparison Procedures (Dunn's Method) :</t>
  </si>
  <si>
    <t>Comparison</t>
  </si>
  <si>
    <t>Diff of Ranks</t>
  </si>
  <si>
    <t>Q</t>
  </si>
  <si>
    <t>P</t>
  </si>
  <si>
    <t>P&lt;0.050</t>
  </si>
  <si>
    <t>LSTM Precisio vs ExoJ Precisio</t>
  </si>
  <si>
    <t>No</t>
  </si>
  <si>
    <t>Do Not Test</t>
  </si>
  <si>
    <t>eViT Precision</t>
  </si>
  <si>
    <t>LSTM Recall</t>
  </si>
  <si>
    <t>ExoJ Recall</t>
  </si>
  <si>
    <t>The differences in the median values among the treatment groups are greater than would be expected by chance; there is a statistically significant difference  (P = &lt;0.001)</t>
  </si>
  <si>
    <t>&lt;0.001</t>
  </si>
  <si>
    <t>Yes</t>
  </si>
  <si>
    <t>LSTM Recall vs ExoJ Recall</t>
  </si>
  <si>
    <t>LSTM F1</t>
  </si>
  <si>
    <t>ExoJ F1</t>
  </si>
  <si>
    <t>H = 20.991 with 2 degrees of freedom.  (P = &lt;0.001)</t>
  </si>
  <si>
    <t>LSTM F1 vs ExoJ F1</t>
  </si>
  <si>
    <t>eViT Recall</t>
  </si>
  <si>
    <t>eViT F1</t>
  </si>
  <si>
    <t>eViT Recall vs ExoJ Recall</t>
  </si>
  <si>
    <t>LSTM Precisio vs eViT Precisio</t>
  </si>
  <si>
    <t>eViT Recall vs LSTM Recall</t>
  </si>
  <si>
    <t>eViT Precisio vs ExoJ Precisio</t>
  </si>
  <si>
    <t xml:space="preserve">Normality Test (Shapiro-Wilk): </t>
  </si>
  <si>
    <t>Passed</t>
  </si>
  <si>
    <t>(P = 0.140)</t>
  </si>
  <si>
    <t>Equal Variance Test (Brown-Forsythe):</t>
  </si>
  <si>
    <t>(P = 0.428)</t>
  </si>
  <si>
    <t xml:space="preserve">Group Name </t>
  </si>
  <si>
    <t>Mean</t>
  </si>
  <si>
    <t>Std Dev</t>
  </si>
  <si>
    <t>Source of Variation</t>
  </si>
  <si>
    <t xml:space="preserve"> DF </t>
  </si>
  <si>
    <t xml:space="preserve"> SS </t>
  </si>
  <si>
    <t xml:space="preserve"> MS </t>
  </si>
  <si>
    <t xml:space="preserve">  F </t>
  </si>
  <si>
    <t xml:space="preserve">  P </t>
  </si>
  <si>
    <t>Between Groups</t>
  </si>
  <si>
    <t>Residual</t>
  </si>
  <si>
    <t>The differences in the mean values among the treatment groups are greater than would be expected by chance; there is a statistically significant difference  (P = &lt;0.001).</t>
  </si>
  <si>
    <t>Power of performed test with alpha = 0.050: 1.000</t>
  </si>
  <si>
    <t>All Pairwise Multiple Comparison Procedures (Holm-Sidak method):</t>
  </si>
  <si>
    <t>Overall significance level = 0.05</t>
  </si>
  <si>
    <t xml:space="preserve">Comparisons for factor: </t>
  </si>
  <si>
    <t>Diff of Means</t>
  </si>
  <si>
    <t>t</t>
  </si>
  <si>
    <t>LSTM Precisi vs. ExoJ Precisi</t>
  </si>
  <si>
    <t>eViT Precisi vs. ExoJ Precisi</t>
  </si>
  <si>
    <t>LSTM Precisi vs. eViT Precisi</t>
  </si>
  <si>
    <t>H = 16.571 with 2 degrees of freedom.  (P = &lt;0.001)</t>
  </si>
  <si>
    <t>One Way Analysis of Variance</t>
  </si>
  <si>
    <t>(P = 0.083)</t>
  </si>
  <si>
    <t>(P = 0.895)</t>
  </si>
  <si>
    <t>eViT F1 vs. ExoJ F1</t>
  </si>
  <si>
    <t>LSTM F1 vs. ExoJ F1</t>
  </si>
  <si>
    <t>eViT F1 vs. LSTM F1</t>
  </si>
  <si>
    <t>H = 24.051 with 2 degrees of freedom.  (P = &lt;0.001)</t>
  </si>
  <si>
    <t>H = 26.648 with 2 degrees of freedom.  (P = &lt;0.001)</t>
  </si>
  <si>
    <t>Wilcoxon Signed Rank Test</t>
  </si>
  <si>
    <t>W= -55.000  T+ = 0.000  T-= -55.000</t>
  </si>
  <si>
    <t>Z-Statistic (based on positive ranks) = -2.803</t>
  </si>
  <si>
    <t>Yates continuity correction option not applied to calculations.</t>
  </si>
  <si>
    <t>P(est.)= 0.005  P(exact)= 0.002</t>
  </si>
  <si>
    <t>The change that occurred with the treatment is greater than would be expected by chance; there is a statistically significant difference  (P = 0.002).</t>
  </si>
  <si>
    <t>(P = 0.086)</t>
  </si>
  <si>
    <t>(P = 0.105)</t>
  </si>
  <si>
    <t>Power of performed test with alpha = 0.050: 0.993</t>
  </si>
  <si>
    <t>eViT Precisi vs. LSTM Precisi</t>
  </si>
  <si>
    <t>Monday, 29 July 2024 13:36:49</t>
  </si>
  <si>
    <t>Test execution ended by user request, ANOVA on Ranks begun</t>
  </si>
  <si>
    <t>H = 18.372 with 2 degrees of freedom.  (P = &lt;0.001)</t>
  </si>
  <si>
    <t>Note: The multiple comparisons on ranks do not include an adjustment for ties.</t>
  </si>
  <si>
    <t>Paired t-test:</t>
  </si>
  <si>
    <t xml:space="preserve">Treatment Name </t>
  </si>
  <si>
    <t>Difference</t>
  </si>
  <si>
    <t xml:space="preserve">t = 10.463  with 7 degrees of freedom. </t>
  </si>
  <si>
    <t>95 percent two-tailed confidence interval for difference of means: 0.444 to 0.703</t>
  </si>
  <si>
    <t>Two-tailed P-value = 0.0000159</t>
  </si>
  <si>
    <t>The change that occurred with the treatment is greater than would be expected by chance; there is a statistically significant change  (P = &lt;0.001)</t>
  </si>
  <si>
    <t>One-tailed P-value = 0.00000793</t>
  </si>
  <si>
    <t>The sample mean of treatment eViT F1 exceeds the sample mean of treatment LSTM F1 by an amount that is greater than would be expected by chance, rejecting the hypothesis that the population mean of treatment LSTM F1 is greater than or equal to the population mean of treatment eViT F1. (P = &lt;0.001)</t>
  </si>
  <si>
    <t>Failed (P &lt; 0.050)</t>
  </si>
  <si>
    <t>Passed (P = 0.589)</t>
  </si>
  <si>
    <t>GNMS= gaussian non maximum suppression for discarding event duplicates</t>
  </si>
  <si>
    <t>Values</t>
  </si>
  <si>
    <t>im10 Set2</t>
  </si>
  <si>
    <t>im09 Set2</t>
  </si>
  <si>
    <t>im06 Set2</t>
  </si>
  <si>
    <t>im05 Set2</t>
  </si>
  <si>
    <t>False positive</t>
  </si>
  <si>
    <t>im03 Set2</t>
  </si>
  <si>
    <t>Sync &amp; nonSync</t>
  </si>
  <si>
    <t>im09 Set1</t>
  </si>
  <si>
    <t>Nominated</t>
  </si>
  <si>
    <t>im04 Set1</t>
  </si>
  <si>
    <t>NonSync</t>
  </si>
  <si>
    <t>im02 Set1</t>
  </si>
  <si>
    <t>Stim1</t>
  </si>
  <si>
    <t>DRG02</t>
  </si>
  <si>
    <t>Synapse</t>
  </si>
  <si>
    <t>PREP03</t>
  </si>
  <si>
    <t>DRG08</t>
  </si>
  <si>
    <t>Ratio (TP/HE)</t>
  </si>
  <si>
    <t>total</t>
  </si>
  <si>
    <t>SEM(F1)</t>
  </si>
  <si>
    <t>SEM(rec)</t>
  </si>
  <si>
    <t>SEM(pre)</t>
  </si>
  <si>
    <t>F1 Score</t>
  </si>
  <si>
    <t>precision</t>
  </si>
  <si>
    <t>Single</t>
  </si>
  <si>
    <t>FP nonSync</t>
  </si>
  <si>
    <t>FP stim</t>
  </si>
  <si>
    <t>nonSync</t>
  </si>
  <si>
    <t>HE vs TP paired Student t-Test: p =</t>
  </si>
  <si>
    <t>CMV-21J-LTR-009_Cell-4-ch(1)</t>
  </si>
  <si>
    <t>CMV-21J-LTR-005-C2</t>
  </si>
  <si>
    <t>CMV-21J-LTR-001-C2</t>
  </si>
  <si>
    <t>CMV-21J-LTR-001-C1</t>
  </si>
  <si>
    <t>λ</t>
  </si>
  <si>
    <t>Conf = 0.5</t>
  </si>
  <si>
    <t>Conf</t>
  </si>
  <si>
    <t>Num Events</t>
  </si>
  <si>
    <t>Confidence</t>
  </si>
  <si>
    <t>GzmB-phuji_1</t>
  </si>
  <si>
    <t>GzmB-phuji_2</t>
  </si>
  <si>
    <t>GzmB-phuji_3</t>
  </si>
  <si>
    <t>A</t>
  </si>
  <si>
    <t>B</t>
  </si>
  <si>
    <t>C2</t>
  </si>
  <si>
    <t>D</t>
  </si>
  <si>
    <t>E1</t>
  </si>
  <si>
    <t>CD9-pHluorin - HeLa Cell</t>
  </si>
  <si>
    <t>Fig 4d:  CC+INS1 mCherry</t>
  </si>
  <si>
    <t>Fig 4e: INS1 NeonGreen+mGFP</t>
  </si>
  <si>
    <t>Fig 3a: CTL (GzmB-pHuji)</t>
  </si>
  <si>
    <t>Fig 3b: CTL (GzmB-tdTomato)</t>
  </si>
  <si>
    <t>Fig 3c: CTL (CD63-pHuji)</t>
  </si>
  <si>
    <t>Dup-True</t>
  </si>
  <si>
    <t>=== Evaluating Model: Original ===</t>
  </si>
  <si>
    <t>Binary Accuracy: 0.9644</t>
  </si>
  <si>
    <t>Confusion Matrix:</t>
  </si>
  <si>
    <t>Classification Report:</t>
  </si>
  <si>
    <t>recall</t>
  </si>
  <si>
    <t>f1-score</t>
  </si>
  <si>
    <t>support</t>
  </si>
  <si>
    <t>Non-Exocytosis</t>
  </si>
  <si>
    <t>Exocytosis</t>
  </si>
  <si>
    <t>accuracy</t>
  </si>
  <si>
    <t>macro</t>
  </si>
  <si>
    <t>avg</t>
  </si>
  <si>
    <t>weighted</t>
  </si>
  <si>
    <t xml:space="preserve">                precision    recall  f1-score   support
Non-Exocytosis       0.96      0.98      0.97      1467
    Exocytosis       0.98      0.94      0.96      1091
      accuracy                           0.96      2558
     macro avg       0.97      0.96      0.96      2558
  weighted avg       0.96      0.96      0.96      2558
</t>
  </si>
  <si>
    <t>=== Evaluating Model: no MLP ===</t>
  </si>
  <si>
    <t>Binary Accuracy: 0.9453</t>
  </si>
  <si>
    <t xml:space="preserve">                precision    recall  f1-score   support
Non-Exocytosis       0.93      0.98      0.95      1467
    Exocytosis       0.98      0.89      0.93      1091
      accuracy                           0.95      2558
     macro avg       0.95      0.94      0.94      2558
  weighted avg       0.95      0.95      0.94      2558
</t>
  </si>
  <si>
    <t>Binary Accuracy: 0.9496</t>
  </si>
  <si>
    <t xml:space="preserve">                precision    recall  f1-score   support
Non-Exocytosis       0.93      0.98      0.96      1467
    Exocytosis       0.98      0.90      0.94      1091
      accuracy                           0.95      2558
     macro avg       0.95      0.94      0.95      2558
  weighted avg       0.95      0.95      0.95      2558
</t>
  </si>
  <si>
    <t>=== Evaluating Model: no SA and 2 conv layers ===</t>
  </si>
  <si>
    <t>Binary Accuracy: 0.9410</t>
  </si>
  <si>
    <t xml:space="preserve">                precision    recall  f1-score   support
Non-Exocytosis       0.92      0.98      0.95      1467
    Exocytosis       0.97      0.89      0.93      1091
      accuracy                           0.94      2558
     macro avg       0.95      0.93      0.94      2558
  weighted avg       0.94      0.94      0.94      2558
</t>
  </si>
  <si>
    <t>=== Evaluating Model: no SA and 1 conv layer ===</t>
  </si>
  <si>
    <t>Binary Accuracy: 0.9343</t>
  </si>
  <si>
    <t xml:space="preserve">                precision    recall  f1-score   support
Non-Exocytosis       0.92      0.97      0.94      1467
    Exocytosis       0.95      0.89      0.92      1091
      accuracy                           0.93      2558
     macro avg       0.94      0.93      0.93      2558
  weighted avg       0.94      0.93      0.93      2558
</t>
  </si>
  <si>
    <t>=== Evaluating Model: 1 conv and 2x transformer layer ===</t>
  </si>
  <si>
    <t>Binary Accuracy: 0.9242</t>
  </si>
  <si>
    <t xml:space="preserve">                precision    recall  f1-score   support
Non-Exocytosis       0.89      0.99      0.94      1467
    Exocytosis       0.98      0.84      0.90      1091
      accuracy                           0.92      2558
     macro avg       0.94      0.91      0.92      2558
  weighted avg       0.93      0.92      0.92      2558
</t>
  </si>
  <si>
    <t>Column1</t>
  </si>
  <si>
    <t>_1</t>
  </si>
  <si>
    <t>_2</t>
  </si>
  <si>
    <t>_3</t>
  </si>
  <si>
    <t>_4</t>
  </si>
  <si>
    <t/>
  </si>
  <si>
    <t>1442</t>
  </si>
  <si>
    <t>25</t>
  </si>
  <si>
    <t>66</t>
  </si>
  <si>
    <t>1025</t>
  </si>
  <si>
    <t>0.96</t>
  </si>
  <si>
    <t>0.98</t>
  </si>
  <si>
    <t>0.97</t>
  </si>
  <si>
    <t>1467</t>
  </si>
  <si>
    <t>0.94</t>
  </si>
  <si>
    <t>1091</t>
  </si>
  <si>
    <t>2558</t>
  </si>
  <si>
    <t>1443</t>
  </si>
  <si>
    <t>24</t>
  </si>
  <si>
    <t>116</t>
  </si>
  <si>
    <t>975</t>
  </si>
  <si>
    <t>0.93</t>
  </si>
  <si>
    <t>0.95</t>
  </si>
  <si>
    <t>0.89</t>
  </si>
  <si>
    <t>105</t>
  </si>
  <si>
    <t>986</t>
  </si>
  <si>
    <t>0.9</t>
  </si>
  <si>
    <t>1439</t>
  </si>
  <si>
    <t>28</t>
  </si>
  <si>
    <t>123</t>
  </si>
  <si>
    <t>968</t>
  </si>
  <si>
    <t>0.92</t>
  </si>
  <si>
    <t>1419</t>
  </si>
  <si>
    <t>48</t>
  </si>
  <si>
    <t>120</t>
  </si>
  <si>
    <t>971</t>
  </si>
  <si>
    <t>1446</t>
  </si>
  <si>
    <t>21</t>
  </si>
  <si>
    <t>173</t>
  </si>
  <si>
    <t>918</t>
  </si>
  <si>
    <t>0.99</t>
  </si>
  <si>
    <t>0.84</t>
  </si>
  <si>
    <t>0.91</t>
  </si>
  <si>
    <t>&gt;&gt;&gt; Evaluating Model: no Spatial convolution &lt;&lt;&lt;</t>
  </si>
  <si>
    <t>Data source: Fig_3a in Notebook1</t>
  </si>
  <si>
    <t>eVit Precisio vs ExoJ Precisio</t>
  </si>
  <si>
    <t>eVit Precisio vs LSTM Precisio</t>
  </si>
  <si>
    <t>eVit Precision</t>
  </si>
  <si>
    <t>eVit Recall</t>
  </si>
  <si>
    <t>eVit Recall vs ExoJ Recall</t>
  </si>
  <si>
    <t>eVit Recall vs LSTM Recall</t>
  </si>
  <si>
    <t>eVit F1</t>
  </si>
  <si>
    <t>eVit F1 vs ExoJ F1</t>
  </si>
  <si>
    <t>eVit F1 vs LSTM F1</t>
  </si>
  <si>
    <t>Data source: Fig_3b in eViT vs LSTM vs ExoJ.JNB</t>
  </si>
  <si>
    <t>H = 2.023 with 2 degrees of freedom.  (P = 0.364)</t>
  </si>
  <si>
    <t>The differences in the median values among the treatment groups are not great enough to exclude the possibility that the difference is due to random sampling variability; there is not a statistically significant difference    (P = 0.364)</t>
  </si>
  <si>
    <t>Data source: Fig_3c in Notebook1</t>
  </si>
  <si>
    <t>H = 0.216 with 2 degrees of freedom.  (P = 0.898)</t>
  </si>
  <si>
    <t>The differences in the median values among the treatment groups are not great enough to exclude the possibility that the difference is due to random sampling variability; there is not a statistically significant difference    (P = 0.898)</t>
  </si>
  <si>
    <t>The differences in the median values among the treatment groups are not great enough to exclude the possibility that the difference is due to random sampling variability; there is not a statistically significant difference    (P = 0.447)</t>
  </si>
  <si>
    <t>Data source: Fig_3d in eViT vs LSTM vs ExoJ.JNB</t>
  </si>
  <si>
    <t>H = 8.440 with 2 degrees of freedom.  (P = 0.015)</t>
  </si>
  <si>
    <t>H = 28.969 with 2 degrees of freedom.  (P = &lt;0.001)</t>
  </si>
  <si>
    <t>H = 25.967 with 2 degrees of freedom.  (P = &lt;0.001)</t>
  </si>
  <si>
    <t>The differences in the median values among the treatment groups are greater than would be expected by chance; there is a statistically significant difference  (P = 0.015)</t>
  </si>
  <si>
    <t>Data source: Fig_3e in eViT vs LSTM vs ExoJ.JNB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</si>
</sst>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sz val="11"/>
      <color theme="1"/>
      <name val="Calibri"/>
      <family val="2"/>
    </font>
    <font>
      <sz val="11"/>
      <name val="Calibri"/>
      <family val="2"/>
      <scheme val="minor"/>
    </font>
    <font>
      <sz val="8"/>
      <name val="Calibri"/>
      <family val="2"/>
      <scheme val="minor"/>
    </font>
  </fonts>
  <fills count="21">
    <fill>
      <patternFill patternType="none"/>
    </fill>
    <fill>
      <patternFill patternType="gray125"/>
    </fill>
    <fill>
      <patternFill patternType="solid">
        <fgColor theme="4"/>
        <bgColor indexed="64"/>
      </patternFill>
    </fill>
    <fill>
      <patternFill patternType="solid">
        <fgColor rgb="FFFF00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rgb="FF92D050"/>
        <bgColor indexed="64"/>
      </patternFill>
    </fill>
    <fill>
      <patternFill patternType="solid">
        <fgColor theme="9"/>
        <bgColor indexed="64"/>
      </patternFill>
    </fill>
    <fill>
      <patternFill patternType="solid">
        <fgColor rgb="FF00B0F0"/>
        <bgColor indexed="64"/>
      </patternFill>
    </fill>
    <fill>
      <patternFill patternType="solid">
        <fgColor theme="4" tint="0.59999389629810485"/>
        <bgColor indexed="64"/>
      </patternFill>
    </fill>
    <fill>
      <patternFill patternType="solid">
        <fgColor theme="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1" tint="0.14999847407452621"/>
        <bgColor indexed="64"/>
      </patternFill>
    </fill>
    <fill>
      <patternFill patternType="solid">
        <fgColor rgb="FF660066"/>
        <bgColor indexed="64"/>
      </patternFill>
    </fill>
    <fill>
      <patternFill patternType="solid">
        <fgColor theme="1"/>
        <bgColor indexed="64"/>
      </patternFill>
    </fill>
    <fill>
      <patternFill patternType="solid">
        <fgColor theme="4" tint="-0.499984740745262"/>
        <bgColor indexed="64"/>
      </patternFill>
    </fill>
  </fills>
  <borders count="10">
    <border>
      <left/>
      <right/>
      <top/>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s>
  <cellStyleXfs count="2">
    <xf numFmtId="0" fontId="0" fillId="0" borderId="0"/>
    <xf numFmtId="9" fontId="1" fillId="0" borderId="0" applyFont="0" applyFill="0" applyBorder="0" applyAlignment="0" applyProtection="0"/>
  </cellStyleXfs>
  <cellXfs count="151">
    <xf numFmtId="0" fontId="0" fillId="0" borderId="0" xfId="0"/>
    <xf numFmtId="0" fontId="0" fillId="0" borderId="0" xfId="0" applyAlignment="1">
      <alignment horizontal="center" vertical="center"/>
    </xf>
    <xf numFmtId="10" fontId="0" fillId="0" borderId="0" xfId="1" applyNumberFormat="1" applyFont="1" applyAlignment="1">
      <alignment horizontal="center" vertical="center"/>
    </xf>
    <xf numFmtId="0" fontId="0" fillId="2" borderId="0" xfId="0" applyFill="1"/>
    <xf numFmtId="0" fontId="0" fillId="2" borderId="0" xfId="0" applyFill="1" applyAlignment="1">
      <alignment horizontal="center" vertical="center"/>
    </xf>
    <xf numFmtId="0" fontId="3" fillId="0" borderId="0" xfId="0" applyFont="1"/>
    <xf numFmtId="0" fontId="2" fillId="3" borderId="0" xfId="0" applyFont="1" applyFill="1"/>
    <xf numFmtId="10" fontId="0" fillId="0" borderId="0" xfId="0" applyNumberFormat="1" applyAlignment="1">
      <alignment horizontal="center" vertical="center"/>
    </xf>
    <xf numFmtId="10" fontId="0" fillId="0" borderId="0" xfId="0" applyNumberFormat="1"/>
    <xf numFmtId="0" fontId="0" fillId="5" borderId="0" xfId="0" applyFill="1" applyAlignment="1">
      <alignment horizontal="center" vertical="center"/>
    </xf>
    <xf numFmtId="0" fontId="0" fillId="5" borderId="0" xfId="0" applyFill="1"/>
    <xf numFmtId="0" fontId="0" fillId="8" borderId="0" xfId="0" applyFill="1" applyAlignment="1">
      <alignment horizontal="center" vertical="center"/>
    </xf>
    <xf numFmtId="10" fontId="0" fillId="9" borderId="0" xfId="1" applyNumberFormat="1" applyFont="1" applyFill="1" applyAlignment="1">
      <alignment horizontal="center" vertical="center"/>
    </xf>
    <xf numFmtId="10" fontId="0" fillId="9" borderId="0" xfId="0" applyNumberFormat="1" applyFill="1" applyAlignment="1">
      <alignment horizontal="center" vertical="center"/>
    </xf>
    <xf numFmtId="0" fontId="0" fillId="9" borderId="0" xfId="0" applyFill="1" applyAlignment="1">
      <alignment horizontal="center" vertical="center"/>
    </xf>
    <xf numFmtId="10" fontId="0" fillId="0" borderId="1" xfId="1" applyNumberFormat="1" applyFont="1" applyBorder="1" applyAlignment="1">
      <alignment horizontal="center" vertical="center"/>
    </xf>
    <xf numFmtId="10" fontId="0" fillId="0" borderId="1" xfId="0" applyNumberFormat="1" applyBorder="1" applyAlignment="1">
      <alignment horizontal="center" vertical="center"/>
    </xf>
    <xf numFmtId="0" fontId="0" fillId="8" borderId="1" xfId="0" applyFill="1" applyBorder="1" applyAlignment="1">
      <alignment horizontal="center" vertical="center"/>
    </xf>
    <xf numFmtId="0" fontId="0" fillId="0" borderId="1" xfId="0" applyBorder="1" applyAlignment="1">
      <alignment horizontal="center" vertical="center"/>
    </xf>
    <xf numFmtId="10" fontId="0" fillId="0" borderId="0" xfId="1" applyNumberFormat="1" applyFont="1" applyFill="1" applyAlignment="1">
      <alignment horizontal="center" vertical="center"/>
    </xf>
    <xf numFmtId="9" fontId="0" fillId="0" borderId="0" xfId="1" applyFont="1" applyFill="1"/>
    <xf numFmtId="0" fontId="0" fillId="10" borderId="0" xfId="0" applyFill="1" applyAlignment="1">
      <alignment horizontal="center" vertical="center"/>
    </xf>
    <xf numFmtId="10" fontId="0" fillId="10" borderId="0" xfId="0" applyNumberFormat="1" applyFill="1" applyAlignment="1">
      <alignment horizontal="center" vertical="center"/>
    </xf>
    <xf numFmtId="10" fontId="0" fillId="10" borderId="0" xfId="1" applyNumberFormat="1" applyFont="1" applyFill="1" applyAlignment="1">
      <alignment horizontal="center" vertical="center"/>
    </xf>
    <xf numFmtId="0" fontId="0" fillId="6" borderId="0" xfId="0" applyFill="1" applyAlignment="1">
      <alignment horizontal="center" vertical="center"/>
    </xf>
    <xf numFmtId="10" fontId="0" fillId="0" borderId="0" xfId="0" applyNumberFormat="1" applyAlignment="1">
      <alignment horizontal="center"/>
    </xf>
    <xf numFmtId="10" fontId="0" fillId="0" borderId="0" xfId="1" applyNumberFormat="1" applyFont="1" applyFill="1" applyBorder="1" applyAlignment="1">
      <alignment horizontal="center" vertical="center"/>
    </xf>
    <xf numFmtId="10" fontId="0" fillId="0" borderId="1" xfId="1" applyNumberFormat="1" applyFont="1" applyFill="1" applyBorder="1" applyAlignment="1">
      <alignment horizontal="center" vertical="center"/>
    </xf>
    <xf numFmtId="10" fontId="0" fillId="5" borderId="0" xfId="0" applyNumberFormat="1" applyFill="1" applyAlignment="1">
      <alignment horizontal="center" vertical="center"/>
    </xf>
    <xf numFmtId="0" fontId="0" fillId="11" borderId="0" xfId="0" applyFill="1"/>
    <xf numFmtId="0" fontId="0" fillId="11" borderId="0" xfId="0" applyFill="1" applyAlignment="1">
      <alignment horizontal="center" vertical="center"/>
    </xf>
    <xf numFmtId="9" fontId="0" fillId="0" borderId="0" xfId="1" applyFont="1" applyFill="1" applyAlignment="1">
      <alignment horizontal="center"/>
    </xf>
    <xf numFmtId="0" fontId="3" fillId="0" borderId="0" xfId="0" applyFont="1" applyAlignment="1">
      <alignment horizontal="center"/>
    </xf>
    <xf numFmtId="10" fontId="3" fillId="0" borderId="0" xfId="0" applyNumberFormat="1" applyFont="1" applyAlignment="1">
      <alignment horizontal="center"/>
    </xf>
    <xf numFmtId="0" fontId="3" fillId="0" borderId="0" xfId="0" applyFont="1" applyAlignment="1">
      <alignment horizontal="center" vertical="center"/>
    </xf>
    <xf numFmtId="10" fontId="3" fillId="0" borderId="0" xfId="0" applyNumberFormat="1" applyFont="1"/>
    <xf numFmtId="164" fontId="3" fillId="0" borderId="0" xfId="0" applyNumberFormat="1" applyFont="1"/>
    <xf numFmtId="10" fontId="3" fillId="0" borderId="0" xfId="0" applyNumberFormat="1" applyFont="1" applyAlignment="1">
      <alignment horizontal="right"/>
    </xf>
    <xf numFmtId="9" fontId="0" fillId="0" borderId="0" xfId="1" applyFont="1" applyFill="1" applyAlignment="1">
      <alignment horizontal="center" vertical="center"/>
    </xf>
    <xf numFmtId="10" fontId="3" fillId="0" borderId="0" xfId="0" applyNumberFormat="1" applyFont="1" applyAlignment="1">
      <alignment horizontal="center" vertical="center"/>
    </xf>
    <xf numFmtId="9" fontId="0" fillId="0" borderId="0" xfId="0" applyNumberFormat="1"/>
    <xf numFmtId="0" fontId="0" fillId="0" borderId="0" xfId="0" applyAlignment="1">
      <alignment horizontal="center"/>
    </xf>
    <xf numFmtId="0" fontId="0" fillId="4" borderId="0" xfId="0" applyFill="1" applyAlignment="1">
      <alignment horizontal="center" vertical="center"/>
    </xf>
    <xf numFmtId="0" fontId="0" fillId="13" borderId="0" xfId="0" applyFill="1" applyAlignment="1">
      <alignment horizontal="center" vertical="center"/>
    </xf>
    <xf numFmtId="0" fontId="0" fillId="12" borderId="0" xfId="0" applyFill="1" applyAlignment="1">
      <alignment horizontal="center" vertical="center"/>
    </xf>
    <xf numFmtId="0" fontId="0" fillId="0" borderId="0" xfId="0" applyAlignment="1">
      <alignment horizontal="right"/>
    </xf>
    <xf numFmtId="0" fontId="0" fillId="2" borderId="0" xfId="0" applyFill="1" applyAlignment="1">
      <alignment vertical="center"/>
    </xf>
    <xf numFmtId="0" fontId="0" fillId="5" borderId="0" xfId="0" applyFill="1" applyAlignment="1">
      <alignment vertical="center"/>
    </xf>
    <xf numFmtId="10" fontId="7" fillId="0" borderId="0" xfId="0" applyNumberFormat="1" applyFont="1" applyAlignment="1">
      <alignment horizontal="center" vertical="center"/>
    </xf>
    <xf numFmtId="0" fontId="0" fillId="15" borderId="1" xfId="0" applyFill="1" applyBorder="1" applyAlignment="1">
      <alignment horizontal="center" vertical="center"/>
    </xf>
    <xf numFmtId="0" fontId="0" fillId="5" borderId="1" xfId="0" applyFill="1" applyBorder="1" applyAlignment="1">
      <alignment horizontal="center" vertical="center"/>
    </xf>
    <xf numFmtId="0" fontId="0" fillId="16" borderId="1" xfId="0" applyFill="1" applyBorder="1" applyAlignment="1">
      <alignment horizontal="center" vertical="center"/>
    </xf>
    <xf numFmtId="0" fontId="0" fillId="0" borderId="2" xfId="0" applyBorder="1"/>
    <xf numFmtId="0" fontId="0" fillId="0" borderId="2" xfId="0" applyBorder="1" applyAlignment="1">
      <alignment horizontal="center" vertical="center"/>
    </xf>
    <xf numFmtId="0" fontId="0" fillId="15" borderId="2" xfId="0" applyFill="1" applyBorder="1" applyAlignment="1">
      <alignment horizontal="center" vertical="center"/>
    </xf>
    <xf numFmtId="0" fontId="0" fillId="5" borderId="2" xfId="0" applyFill="1" applyBorder="1" applyAlignment="1">
      <alignment horizontal="center" vertical="center"/>
    </xf>
    <xf numFmtId="0" fontId="0" fillId="16" borderId="2" xfId="0" applyFill="1" applyBorder="1" applyAlignment="1">
      <alignment horizontal="center" vertical="center"/>
    </xf>
    <xf numFmtId="0" fontId="0" fillId="0" borderId="3" xfId="0" applyBorder="1"/>
    <xf numFmtId="0" fontId="0" fillId="0" borderId="1" xfId="0" applyBorder="1"/>
    <xf numFmtId="0" fontId="0" fillId="15" borderId="0" xfId="0" applyFill="1" applyAlignment="1">
      <alignment horizontal="center" vertical="center"/>
    </xf>
    <xf numFmtId="0" fontId="0" fillId="16" borderId="0" xfId="0" applyFill="1" applyAlignment="1">
      <alignment horizontal="center" vertical="center"/>
    </xf>
    <xf numFmtId="10" fontId="7" fillId="12" borderId="0" xfId="0" applyNumberFormat="1" applyFont="1" applyFill="1" applyAlignment="1">
      <alignment horizontal="center" vertical="center"/>
    </xf>
    <xf numFmtId="0" fontId="4" fillId="17" borderId="0" xfId="0" applyFont="1" applyFill="1" applyAlignment="1">
      <alignment horizontal="center" vertical="center"/>
    </xf>
    <xf numFmtId="0" fontId="4" fillId="18" borderId="0" xfId="0" applyFont="1" applyFill="1" applyAlignment="1">
      <alignment horizontal="center" vertical="center"/>
    </xf>
    <xf numFmtId="0" fontId="4" fillId="17" borderId="4" xfId="0" applyFont="1" applyFill="1" applyBorder="1" applyAlignment="1">
      <alignment horizontal="center" vertical="center"/>
    </xf>
    <xf numFmtId="0" fontId="0" fillId="4" borderId="2" xfId="0" applyFill="1" applyBorder="1" applyAlignment="1">
      <alignment horizontal="center" vertical="center"/>
    </xf>
    <xf numFmtId="0" fontId="4" fillId="18" borderId="0" xfId="0" applyFont="1" applyFill="1" applyAlignment="1">
      <alignment horizontal="center"/>
    </xf>
    <xf numFmtId="0" fontId="4" fillId="17" borderId="4" xfId="0" applyFont="1" applyFill="1" applyBorder="1" applyAlignment="1">
      <alignment horizontal="center"/>
    </xf>
    <xf numFmtId="0" fontId="4" fillId="19" borderId="1" xfId="0" applyFont="1" applyFill="1" applyBorder="1" applyAlignment="1">
      <alignment horizontal="center" vertical="center"/>
    </xf>
    <xf numFmtId="0" fontId="4" fillId="19" borderId="3" xfId="0" applyFont="1" applyFill="1" applyBorder="1" applyAlignment="1">
      <alignment horizontal="center" vertical="center"/>
    </xf>
    <xf numFmtId="0" fontId="3" fillId="0" borderId="0" xfId="0" applyFont="1" applyAlignment="1">
      <alignment horizontal="right" vertical="center"/>
    </xf>
    <xf numFmtId="0" fontId="3" fillId="14" borderId="0" xfId="0" applyFont="1" applyFill="1" applyAlignment="1">
      <alignment horizontal="center" vertical="center"/>
    </xf>
    <xf numFmtId="10" fontId="5" fillId="0" borderId="0" xfId="0" applyNumberFormat="1" applyFont="1" applyAlignment="1">
      <alignment horizontal="center" vertical="center"/>
    </xf>
    <xf numFmtId="0" fontId="2" fillId="2" borderId="0" xfId="0" applyFont="1" applyFill="1"/>
    <xf numFmtId="10" fontId="0" fillId="0" borderId="0" xfId="1" applyNumberFormat="1" applyFont="1" applyAlignment="1">
      <alignment vertical="center"/>
    </xf>
    <xf numFmtId="0" fontId="0" fillId="0" borderId="0" xfId="0" applyAlignment="1">
      <alignment vertical="center"/>
    </xf>
    <xf numFmtId="9" fontId="3" fillId="0" borderId="0" xfId="1" applyFont="1" applyFill="1" applyAlignment="1">
      <alignment horizontal="center"/>
    </xf>
    <xf numFmtId="0" fontId="0" fillId="0" borderId="4" xfId="0" applyBorder="1" applyAlignment="1">
      <alignment horizontal="center" vertical="center"/>
    </xf>
    <xf numFmtId="2" fontId="4" fillId="20" borderId="0" xfId="0" applyNumberFormat="1" applyFont="1" applyFill="1" applyAlignment="1">
      <alignment horizontal="center" vertical="center"/>
    </xf>
    <xf numFmtId="0" fontId="4" fillId="20" borderId="0" xfId="0" applyFont="1" applyFill="1" applyAlignment="1">
      <alignment horizontal="center"/>
    </xf>
    <xf numFmtId="2" fontId="4" fillId="17" borderId="0" xfId="0" applyNumberFormat="1" applyFont="1" applyFill="1" applyAlignment="1">
      <alignment horizontal="center" vertical="center"/>
    </xf>
    <xf numFmtId="0" fontId="4" fillId="17" borderId="5" xfId="0" applyFont="1" applyFill="1" applyBorder="1" applyAlignment="1">
      <alignment horizontal="center" vertical="center"/>
    </xf>
    <xf numFmtId="0" fontId="0" fillId="12" borderId="6" xfId="0" applyFill="1" applyBorder="1" applyAlignment="1">
      <alignment horizontal="center" vertical="center"/>
    </xf>
    <xf numFmtId="0" fontId="0" fillId="12" borderId="7" xfId="0" applyFill="1" applyBorder="1" applyAlignment="1">
      <alignment horizontal="center" vertical="center"/>
    </xf>
    <xf numFmtId="49" fontId="0" fillId="10" borderId="6" xfId="0" applyNumberFormat="1" applyFill="1" applyBorder="1" applyAlignment="1">
      <alignment horizontal="center" vertical="center"/>
    </xf>
    <xf numFmtId="0" fontId="0" fillId="10" borderId="7" xfId="0" applyFill="1" applyBorder="1" applyAlignment="1">
      <alignment horizontal="center" vertical="center"/>
    </xf>
    <xf numFmtId="49" fontId="0" fillId="5" borderId="6" xfId="0" applyNumberFormat="1" applyFill="1" applyBorder="1" applyAlignment="1">
      <alignment horizontal="center" vertical="center"/>
    </xf>
    <xf numFmtId="0" fontId="0" fillId="5" borderId="6" xfId="0" applyFill="1" applyBorder="1" applyAlignment="1">
      <alignment horizontal="center" vertical="center"/>
    </xf>
    <xf numFmtId="0" fontId="4" fillId="17" borderId="8" xfId="0" applyFont="1" applyFill="1" applyBorder="1" applyAlignment="1">
      <alignment horizontal="center" vertical="center"/>
    </xf>
    <xf numFmtId="0" fontId="0" fillId="12" borderId="4" xfId="0" applyFill="1" applyBorder="1" applyAlignment="1">
      <alignment horizontal="center" vertical="center"/>
    </xf>
    <xf numFmtId="0" fontId="0" fillId="6" borderId="9" xfId="0" applyFill="1" applyBorder="1" applyAlignment="1">
      <alignment horizontal="center" vertical="center"/>
    </xf>
    <xf numFmtId="0" fontId="0" fillId="0" borderId="9" xfId="0" applyBorder="1" applyAlignment="1">
      <alignment horizontal="center" vertical="center"/>
    </xf>
    <xf numFmtId="0" fontId="0" fillId="10" borderId="0" xfId="0" applyFill="1"/>
    <xf numFmtId="0" fontId="4" fillId="17" borderId="9" xfId="0" applyFont="1" applyFill="1" applyBorder="1" applyAlignment="1">
      <alignment horizontal="center" vertical="center"/>
    </xf>
    <xf numFmtId="0" fontId="7" fillId="0" borderId="0" xfId="0" applyFont="1"/>
    <xf numFmtId="0" fontId="0" fillId="0" borderId="5" xfId="0" applyBorder="1" applyAlignment="1">
      <alignment horizontal="center" vertical="center"/>
    </xf>
    <xf numFmtId="0" fontId="0" fillId="0" borderId="7" xfId="0" applyBorder="1" applyAlignment="1">
      <alignment horizontal="center" vertical="center"/>
    </xf>
    <xf numFmtId="2" fontId="4" fillId="17" borderId="9" xfId="0" applyNumberFormat="1" applyFont="1" applyFill="1" applyBorder="1" applyAlignment="1">
      <alignment horizontal="center" vertical="center"/>
    </xf>
    <xf numFmtId="0" fontId="4" fillId="17" borderId="2" xfId="0" applyFont="1" applyFill="1" applyBorder="1" applyAlignment="1">
      <alignment horizontal="center" vertical="center"/>
    </xf>
    <xf numFmtId="0" fontId="0" fillId="12" borderId="2" xfId="0" applyFill="1" applyBorder="1" applyAlignment="1">
      <alignment horizontal="center" vertical="center"/>
    </xf>
    <xf numFmtId="49" fontId="0" fillId="10" borderId="2" xfId="0" applyNumberFormat="1" applyFill="1" applyBorder="1" applyAlignment="1">
      <alignment horizontal="center" vertical="center"/>
    </xf>
    <xf numFmtId="0" fontId="0" fillId="10" borderId="2" xfId="0" applyFill="1" applyBorder="1" applyAlignment="1">
      <alignment horizontal="center" vertical="center"/>
    </xf>
    <xf numFmtId="49" fontId="0" fillId="5" borderId="2" xfId="0" applyNumberFormat="1" applyFill="1" applyBorder="1" applyAlignment="1">
      <alignment horizontal="center" vertical="center"/>
    </xf>
    <xf numFmtId="0" fontId="0" fillId="0" borderId="0" xfId="0"/>
    <xf numFmtId="0" fontId="0" fillId="0" borderId="0" xfId="0" applyAlignment="1">
      <alignment horizontal="center" vertical="center"/>
    </xf>
    <xf numFmtId="10" fontId="0" fillId="0" borderId="0" xfId="1" applyNumberFormat="1" applyFont="1" applyAlignment="1">
      <alignment horizontal="center" vertical="center"/>
    </xf>
    <xf numFmtId="0" fontId="0" fillId="2" borderId="0" xfId="0" applyFill="1"/>
    <xf numFmtId="0" fontId="0" fillId="2" borderId="0" xfId="0" applyFill="1" applyAlignment="1">
      <alignment horizontal="center" vertical="center"/>
    </xf>
    <xf numFmtId="0" fontId="3" fillId="0" borderId="0" xfId="0" applyFont="1"/>
    <xf numFmtId="0" fontId="2" fillId="3" borderId="0" xfId="0" applyFont="1" applyFill="1"/>
    <xf numFmtId="0" fontId="0" fillId="5" borderId="0" xfId="0" applyFill="1" applyAlignment="1">
      <alignment horizontal="center" vertical="center"/>
    </xf>
    <xf numFmtId="0" fontId="0" fillId="5" borderId="0" xfId="0" applyFill="1"/>
    <xf numFmtId="0" fontId="0" fillId="7" borderId="0" xfId="0" applyFill="1" applyAlignment="1">
      <alignment horizontal="center" vertical="center"/>
    </xf>
    <xf numFmtId="0" fontId="0" fillId="8" borderId="0" xfId="0" applyFill="1" applyAlignment="1">
      <alignment horizontal="center" vertical="center"/>
    </xf>
    <xf numFmtId="0" fontId="0" fillId="9" borderId="0" xfId="0" applyFill="1" applyAlignment="1">
      <alignment horizontal="center" vertical="center"/>
    </xf>
    <xf numFmtId="0" fontId="0" fillId="8" borderId="1" xfId="0" applyFill="1" applyBorder="1" applyAlignment="1">
      <alignment horizontal="center" vertical="center"/>
    </xf>
    <xf numFmtId="0" fontId="0" fillId="0" borderId="1" xfId="0" applyBorder="1" applyAlignment="1">
      <alignment horizontal="center" vertical="center"/>
    </xf>
    <xf numFmtId="10" fontId="0" fillId="0" borderId="0" xfId="1" applyNumberFormat="1" applyFont="1" applyFill="1" applyAlignment="1">
      <alignment horizontal="center" vertical="center"/>
    </xf>
    <xf numFmtId="10" fontId="0" fillId="0" borderId="0" xfId="0" applyNumberFormat="1" applyAlignment="1">
      <alignment horizontal="center"/>
    </xf>
    <xf numFmtId="0" fontId="0" fillId="11" borderId="0" xfId="0" applyFill="1" applyAlignment="1">
      <alignment horizontal="center" vertical="center"/>
    </xf>
    <xf numFmtId="9" fontId="0" fillId="0" borderId="0" xfId="1" applyFont="1" applyFill="1" applyAlignment="1">
      <alignment horizontal="center"/>
    </xf>
    <xf numFmtId="0" fontId="3" fillId="0" borderId="0" xfId="0" applyFont="1" applyAlignment="1">
      <alignment horizontal="center"/>
    </xf>
    <xf numFmtId="10" fontId="3" fillId="0" borderId="0" xfId="0" applyNumberFormat="1" applyFont="1" applyAlignment="1">
      <alignment horizontal="center"/>
    </xf>
    <xf numFmtId="0" fontId="3" fillId="0" borderId="0" xfId="0" applyFont="1" applyAlignment="1">
      <alignment horizontal="center" vertical="center"/>
    </xf>
    <xf numFmtId="164" fontId="3" fillId="0" borderId="0" xfId="0" applyNumberFormat="1" applyFont="1"/>
    <xf numFmtId="9" fontId="0" fillId="0" borderId="0" xfId="0" applyNumberFormat="1"/>
    <xf numFmtId="0" fontId="0" fillId="0" borderId="0" xfId="0" applyAlignment="1">
      <alignment horizontal="center"/>
    </xf>
    <xf numFmtId="0" fontId="0" fillId="2" borderId="0" xfId="0" applyFill="1" applyAlignment="1">
      <alignment vertical="center"/>
    </xf>
    <xf numFmtId="0" fontId="0" fillId="5" borderId="0" xfId="0" applyFill="1" applyAlignment="1">
      <alignment vertical="center"/>
    </xf>
    <xf numFmtId="9" fontId="0" fillId="0" borderId="0" xfId="1" applyFont="1" applyAlignment="1">
      <alignment horizontal="center"/>
    </xf>
    <xf numFmtId="0" fontId="0" fillId="0" borderId="0" xfId="0" applyAlignment="1">
      <alignment horizontal="left"/>
    </xf>
    <xf numFmtId="0" fontId="0" fillId="0" borderId="0" xfId="0" applyFont="1"/>
    <xf numFmtId="0" fontId="0" fillId="0" borderId="0" xfId="0" applyFont="1" applyAlignment="1">
      <alignment horizontal="center"/>
    </xf>
    <xf numFmtId="10" fontId="0" fillId="0" borderId="0" xfId="0" applyNumberFormat="1" applyFont="1" applyAlignment="1">
      <alignment horizontal="center"/>
    </xf>
    <xf numFmtId="164" fontId="3" fillId="0" borderId="0" xfId="0" applyNumberFormat="1" applyFont="1" applyAlignment="1">
      <alignment horizontal="center"/>
    </xf>
    <xf numFmtId="0" fontId="0" fillId="0" borderId="0" xfId="0" applyFont="1" applyAlignment="1">
      <alignment horizontal="left"/>
    </xf>
    <xf numFmtId="0" fontId="3" fillId="0" borderId="0" xfId="0" applyFont="1" applyAlignment="1">
      <alignment horizontal="left"/>
    </xf>
    <xf numFmtId="0" fontId="2" fillId="3" borderId="0" xfId="0" applyFont="1" applyFill="1" applyAlignment="1">
      <alignment horizontal="left"/>
    </xf>
    <xf numFmtId="0" fontId="0" fillId="11" borderId="0" xfId="0" applyFill="1" applyAlignment="1">
      <alignment horizontal="left"/>
    </xf>
    <xf numFmtId="10" fontId="0" fillId="0" borderId="0" xfId="1" applyNumberFormat="1" applyFont="1" applyFill="1" applyAlignment="1">
      <alignment horizontal="center"/>
    </xf>
    <xf numFmtId="9" fontId="0" fillId="0" borderId="0" xfId="1" applyFont="1" applyAlignment="1">
      <alignment horizontal="center" vertical="center"/>
    </xf>
    <xf numFmtId="10" fontId="3" fillId="0" borderId="0" xfId="1" applyNumberFormat="1" applyFont="1" applyFill="1" applyAlignment="1">
      <alignment horizontal="center" vertical="center"/>
    </xf>
    <xf numFmtId="10" fontId="3" fillId="0" borderId="0" xfId="1" applyNumberFormat="1" applyFont="1" applyFill="1" applyAlignment="1">
      <alignment horizontal="center"/>
    </xf>
    <xf numFmtId="0" fontId="0" fillId="0" borderId="0" xfId="0" applyNumberFormat="1"/>
    <xf numFmtId="0" fontId="0" fillId="0" borderId="0" xfId="0" applyAlignment="1">
      <alignment horizontal="left" vertical="top" wrapText="1"/>
    </xf>
    <xf numFmtId="0" fontId="0" fillId="2" borderId="0" xfId="0" applyFill="1" applyAlignment="1">
      <alignment horizontal="center" vertical="top" wrapText="1"/>
    </xf>
    <xf numFmtId="0" fontId="0" fillId="2" borderId="0" xfId="0" applyFill="1" applyAlignment="1">
      <alignment horizontal="center" vertical="center" wrapText="1"/>
    </xf>
    <xf numFmtId="0" fontId="0" fillId="0" borderId="0" xfId="0" applyAlignment="1">
      <alignment horizontal="left" wrapText="1"/>
    </xf>
    <xf numFmtId="9" fontId="3" fillId="0" borderId="0" xfId="1" applyFont="1" applyAlignment="1">
      <alignment horizontal="center"/>
    </xf>
    <xf numFmtId="10" fontId="3" fillId="0" borderId="0" xfId="1" applyNumberFormat="1" applyFont="1" applyAlignment="1">
      <alignment horizontal="center"/>
    </xf>
    <xf numFmtId="10" fontId="3" fillId="0" borderId="0" xfId="1" applyNumberFormat="1" applyFont="1"/>
  </cellXfs>
  <cellStyles count="2">
    <cellStyle name="Normal" xfId="0" builtinId="0"/>
    <cellStyle name="Percent" xfId="1" builtinId="5"/>
  </cellStyles>
  <dxfs count="5">
    <dxf>
      <numFmt numFmtId="0" formatCode="General"/>
    </dxf>
    <dxf>
      <numFmt numFmtId="0" formatCode="General"/>
    </dxf>
    <dxf>
      <numFmt numFmtId="0" formatCode="General"/>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3BA5AB01-BB47-4E3E-8BE5-FF6F3350F0DA}" autoFormatId="16" applyNumberFormats="0" applyBorderFormats="0" applyFontFormats="0" applyPatternFormats="0" applyAlignmentFormats="0" applyWidthHeightFormats="0">
  <queryTableRefresh nextId="7">
    <queryTableFields count="6">
      <queryTableField id="1" name="=== Evaluating Model: Original ===" tableColumnId="1"/>
      <queryTableField id="2" name="Column1" tableColumnId="2"/>
      <queryTableField id="3" name="_1" tableColumnId="3"/>
      <queryTableField id="4" name="_2" tableColumnId="4"/>
      <queryTableField id="5" name="_3" tableColumnId="5"/>
      <queryTableField id="6" name="_4" tableColumnId="6"/>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C83CF45-83BD-4372-B0C0-1AF914969F37}" name="models_eval_v8_6_0_5" displayName="models_eval_v8_6_0_5" ref="A1:F83" tableType="queryTable" totalsRowShown="0">
  <autoFilter ref="A1:F83" xr:uid="{AC83CF45-83BD-4372-B0C0-1AF914969F37}"/>
  <tableColumns count="6">
    <tableColumn id="1" xr3:uid="{EA0E9823-B16F-498F-A574-655F46C801C0}" uniqueName="1" name="=== Evaluating Model: Original ===" queryTableFieldId="1" dataDxfId="4"/>
    <tableColumn id="2" xr3:uid="{3E3AAE88-8E87-4379-B762-59726E1A794D}" uniqueName="2" name="Column1" queryTableFieldId="2" dataDxfId="3"/>
    <tableColumn id="3" xr3:uid="{388CC7ED-000E-40B0-B886-3B42457CB580}" uniqueName="3" name="_1" queryTableFieldId="3" dataDxfId="2"/>
    <tableColumn id="4" xr3:uid="{0B051D19-D0DB-4831-A677-D4A4278E9CAB}" uniqueName="4" name="_2" queryTableFieldId="4" dataDxfId="1"/>
    <tableColumn id="5" xr3:uid="{54F9A73A-E7FF-447D-BEB7-8038DD893D1E}" uniqueName="5" name="_3" queryTableFieldId="5" dataDxfId="0"/>
    <tableColumn id="6" xr3:uid="{171D7771-8FDA-4FDF-B8B2-17A1136AC2A2}" uniqueName="6" name="_4" queryTableFieldId="6"/>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2D825-F824-4CB1-B861-0EB14C6F3F3B}">
  <dimension ref="A1:AZ103"/>
  <sheetViews>
    <sheetView zoomScaleNormal="100" workbookViewId="0">
      <selection activeCell="AK63" sqref="AK63"/>
    </sheetView>
  </sheetViews>
  <sheetFormatPr defaultRowHeight="14.4" x14ac:dyDescent="0.3"/>
  <cols>
    <col min="1" max="1" width="10.6640625" style="62" bestFit="1" customWidth="1"/>
    <col min="2" max="2" width="9.5546875" style="1" customWidth="1"/>
    <col min="3" max="3" width="15.6640625" style="77" customWidth="1"/>
    <col min="4" max="4" width="9.5546875" style="1" customWidth="1"/>
    <col min="5" max="5" width="9.5546875" style="77" customWidth="1"/>
    <col min="6" max="7" width="9.5546875" style="1" customWidth="1"/>
    <col min="8" max="8" width="8.88671875" style="62"/>
    <col min="9" max="9" width="9.5546875" style="1" customWidth="1"/>
    <col min="10" max="10" width="15.6640625" style="77" customWidth="1"/>
    <col min="11" max="11" width="9.5546875" style="1" customWidth="1"/>
    <col min="12" max="12" width="9.5546875" style="77" customWidth="1"/>
    <col min="13" max="14" width="9.5546875" style="1" customWidth="1"/>
    <col min="15" max="15" width="8.88671875" style="62"/>
    <col min="16" max="16" width="9.5546875" style="1" customWidth="1"/>
    <col min="17" max="17" width="15.6640625" style="77" customWidth="1"/>
    <col min="18" max="18" width="9.5546875" style="1" customWidth="1"/>
    <col min="19" max="19" width="9.5546875" style="77" customWidth="1"/>
    <col min="20" max="21" width="9.5546875" style="1" customWidth="1"/>
    <col min="22" max="22" width="8.88671875" style="62"/>
    <col min="23" max="23" width="9.5546875" style="1" customWidth="1"/>
    <col min="24" max="24" width="8.88671875" style="77" bestFit="1" customWidth="1"/>
    <col min="25" max="25" width="9.5546875" style="1" customWidth="1"/>
    <col min="26" max="26" width="9.5546875" style="77" customWidth="1"/>
    <col min="27" max="28" width="9.5546875" style="1" customWidth="1"/>
    <col min="29" max="29" width="8.88671875" style="62"/>
    <col min="30" max="30" width="9.5546875" style="1" customWidth="1"/>
    <col min="31" max="31" width="15.6640625" style="77" customWidth="1"/>
    <col min="32" max="32" width="9.5546875" style="1" customWidth="1"/>
    <col min="33" max="33" width="9.5546875" style="77" customWidth="1"/>
    <col min="34" max="35" width="9.5546875" style="1" customWidth="1"/>
    <col min="36" max="36" width="8.88671875" style="62"/>
    <col min="37" max="37" width="11.33203125" bestFit="1" customWidth="1"/>
    <col min="61" max="61" width="0" hidden="1" customWidth="1"/>
  </cols>
  <sheetData>
    <row r="1" spans="1:41" x14ac:dyDescent="0.3">
      <c r="A1" s="62" t="s">
        <v>198</v>
      </c>
      <c r="B1" s="1">
        <v>0</v>
      </c>
      <c r="C1" s="1">
        <v>0</v>
      </c>
      <c r="D1" s="1">
        <v>0.5</v>
      </c>
      <c r="E1" s="1">
        <v>0.5</v>
      </c>
      <c r="F1" s="1">
        <v>0.9</v>
      </c>
      <c r="G1" s="1">
        <v>0.9</v>
      </c>
      <c r="I1" s="1">
        <v>0</v>
      </c>
      <c r="J1" s="1">
        <v>0</v>
      </c>
      <c r="K1" s="1">
        <v>0.5</v>
      </c>
      <c r="L1" s="1">
        <v>0.5</v>
      </c>
      <c r="M1" s="1">
        <v>0.9</v>
      </c>
      <c r="N1" s="1">
        <v>0.9</v>
      </c>
      <c r="P1" s="1">
        <v>0</v>
      </c>
      <c r="Q1" s="1">
        <v>0</v>
      </c>
      <c r="R1" s="1">
        <v>0.5</v>
      </c>
      <c r="S1" s="1">
        <v>0.5</v>
      </c>
      <c r="T1" s="1">
        <v>0.9</v>
      </c>
      <c r="U1" s="1">
        <v>0.9</v>
      </c>
      <c r="W1" s="1">
        <v>0</v>
      </c>
      <c r="X1" s="1">
        <v>0</v>
      </c>
      <c r="Y1" s="1">
        <v>0.5</v>
      </c>
      <c r="Z1" s="1">
        <v>0.5</v>
      </c>
      <c r="AA1" s="1">
        <v>0.9</v>
      </c>
      <c r="AB1" s="1">
        <v>0.9</v>
      </c>
      <c r="AD1" s="1">
        <v>0</v>
      </c>
      <c r="AE1" s="1">
        <v>0</v>
      </c>
      <c r="AF1" s="1">
        <v>0.5</v>
      </c>
      <c r="AG1" s="1">
        <v>0.5</v>
      </c>
      <c r="AH1" s="1">
        <v>0.9</v>
      </c>
      <c r="AI1" s="1">
        <v>0.9</v>
      </c>
    </row>
    <row r="2" spans="1:41" x14ac:dyDescent="0.3">
      <c r="A2" s="98" t="s">
        <v>194</v>
      </c>
      <c r="B2" s="55" t="s">
        <v>12</v>
      </c>
      <c r="C2" s="102" t="s">
        <v>13</v>
      </c>
      <c r="D2" s="101" t="s">
        <v>12</v>
      </c>
      <c r="E2" s="100" t="s">
        <v>13</v>
      </c>
      <c r="F2" s="99" t="s">
        <v>12</v>
      </c>
      <c r="G2" s="99" t="s">
        <v>13</v>
      </c>
      <c r="H2" s="98"/>
      <c r="I2" s="55" t="s">
        <v>12</v>
      </c>
      <c r="J2" s="102" t="s">
        <v>13</v>
      </c>
      <c r="K2" s="101" t="s">
        <v>12</v>
      </c>
      <c r="L2" s="100" t="s">
        <v>13</v>
      </c>
      <c r="M2" s="99" t="s">
        <v>12</v>
      </c>
      <c r="N2" s="99" t="s">
        <v>13</v>
      </c>
      <c r="O2" s="98"/>
      <c r="P2" s="55" t="s">
        <v>12</v>
      </c>
      <c r="Q2" s="102" t="s">
        <v>13</v>
      </c>
      <c r="R2" s="101" t="s">
        <v>12</v>
      </c>
      <c r="S2" s="100" t="s">
        <v>13</v>
      </c>
      <c r="T2" s="99" t="s">
        <v>12</v>
      </c>
      <c r="U2" s="99" t="s">
        <v>13</v>
      </c>
      <c r="V2" s="98"/>
      <c r="W2" s="55" t="s">
        <v>12</v>
      </c>
      <c r="X2" s="102" t="s">
        <v>13</v>
      </c>
      <c r="Y2" s="101" t="s">
        <v>12</v>
      </c>
      <c r="Z2" s="100" t="s">
        <v>13</v>
      </c>
      <c r="AA2" s="99" t="s">
        <v>12</v>
      </c>
      <c r="AB2" s="99" t="s">
        <v>13</v>
      </c>
      <c r="AC2" s="98"/>
      <c r="AD2" s="55" t="s">
        <v>12</v>
      </c>
      <c r="AE2" s="102" t="s">
        <v>13</v>
      </c>
      <c r="AF2" s="101" t="s">
        <v>12</v>
      </c>
      <c r="AG2" s="100" t="s">
        <v>13</v>
      </c>
      <c r="AH2" s="99" t="s">
        <v>12</v>
      </c>
      <c r="AI2" s="99" t="s">
        <v>13</v>
      </c>
      <c r="AJ2" s="98"/>
    </row>
    <row r="3" spans="1:41" x14ac:dyDescent="0.3">
      <c r="A3" s="97">
        <v>0.1</v>
      </c>
      <c r="B3" s="1">
        <v>7</v>
      </c>
      <c r="C3" s="77">
        <v>0</v>
      </c>
      <c r="D3" s="1">
        <v>7</v>
      </c>
      <c r="E3" s="77">
        <v>0</v>
      </c>
      <c r="F3" s="1">
        <v>7</v>
      </c>
      <c r="G3" s="1">
        <v>0</v>
      </c>
      <c r="I3" s="1">
        <v>7</v>
      </c>
      <c r="J3" s="77">
        <v>0</v>
      </c>
      <c r="K3" s="1">
        <v>7</v>
      </c>
      <c r="L3" s="77">
        <v>0</v>
      </c>
      <c r="M3" s="1">
        <v>7</v>
      </c>
      <c r="N3" s="1">
        <v>0</v>
      </c>
      <c r="P3" s="1">
        <v>7</v>
      </c>
      <c r="Q3" s="77">
        <v>0</v>
      </c>
      <c r="R3" s="1">
        <v>7</v>
      </c>
      <c r="S3" s="77">
        <v>0</v>
      </c>
      <c r="T3" s="1">
        <v>7</v>
      </c>
      <c r="U3" s="1">
        <v>0</v>
      </c>
      <c r="W3" s="1">
        <v>7</v>
      </c>
      <c r="X3" s="77">
        <v>0</v>
      </c>
      <c r="Y3" s="1">
        <v>7</v>
      </c>
      <c r="Z3" s="77">
        <v>0</v>
      </c>
      <c r="AA3" s="1">
        <v>7</v>
      </c>
      <c r="AB3" s="1">
        <v>0</v>
      </c>
      <c r="AD3" s="1">
        <v>7</v>
      </c>
      <c r="AE3" s="77">
        <v>0</v>
      </c>
      <c r="AF3" s="1">
        <v>7</v>
      </c>
      <c r="AG3" s="77">
        <v>0</v>
      </c>
      <c r="AH3" s="1">
        <v>7</v>
      </c>
      <c r="AI3" s="1">
        <v>0</v>
      </c>
    </row>
    <row r="4" spans="1:41" x14ac:dyDescent="0.3">
      <c r="A4" s="97">
        <v>0.1111111111111111</v>
      </c>
      <c r="B4" s="1">
        <v>7</v>
      </c>
      <c r="C4" s="77">
        <v>0</v>
      </c>
      <c r="D4" s="1">
        <v>7</v>
      </c>
      <c r="E4" s="77">
        <v>0</v>
      </c>
      <c r="F4" s="1">
        <v>7</v>
      </c>
      <c r="G4" s="1">
        <v>0</v>
      </c>
      <c r="I4" s="1">
        <v>7</v>
      </c>
      <c r="J4" s="77">
        <v>0</v>
      </c>
      <c r="K4" s="1">
        <v>7</v>
      </c>
      <c r="L4" s="77">
        <v>0</v>
      </c>
      <c r="M4" s="1">
        <v>7</v>
      </c>
      <c r="N4" s="1">
        <v>0</v>
      </c>
      <c r="P4" s="1">
        <v>7</v>
      </c>
      <c r="Q4" s="77">
        <v>0</v>
      </c>
      <c r="R4" s="1">
        <v>7</v>
      </c>
      <c r="S4" s="77">
        <v>0</v>
      </c>
      <c r="T4" s="1">
        <v>7</v>
      </c>
      <c r="U4" s="1">
        <v>0</v>
      </c>
      <c r="W4" s="1">
        <v>7</v>
      </c>
      <c r="X4" s="77">
        <v>0</v>
      </c>
      <c r="Y4" s="1">
        <v>7</v>
      </c>
      <c r="Z4" s="77">
        <v>0</v>
      </c>
      <c r="AA4" s="1">
        <v>7</v>
      </c>
      <c r="AB4" s="1">
        <v>0</v>
      </c>
      <c r="AD4" s="1">
        <v>7</v>
      </c>
      <c r="AE4" s="77">
        <v>0</v>
      </c>
      <c r="AF4" s="1">
        <v>7</v>
      </c>
      <c r="AG4" s="77">
        <v>0</v>
      </c>
      <c r="AH4" s="1">
        <v>7</v>
      </c>
      <c r="AI4" s="1">
        <v>0</v>
      </c>
      <c r="AL4" s="8"/>
    </row>
    <row r="5" spans="1:41" x14ac:dyDescent="0.3">
      <c r="A5" s="97">
        <v>0.125</v>
      </c>
      <c r="B5" s="1">
        <v>7</v>
      </c>
      <c r="C5" s="77">
        <v>0</v>
      </c>
      <c r="D5" s="1">
        <v>7</v>
      </c>
      <c r="E5" s="77">
        <v>1</v>
      </c>
      <c r="F5" s="1">
        <v>7</v>
      </c>
      <c r="G5" s="1">
        <v>0</v>
      </c>
      <c r="I5" s="1">
        <v>7</v>
      </c>
      <c r="J5" s="77">
        <v>0</v>
      </c>
      <c r="K5" s="1">
        <v>7</v>
      </c>
      <c r="L5" s="77">
        <v>0</v>
      </c>
      <c r="M5" s="1">
        <v>7</v>
      </c>
      <c r="N5" s="1">
        <v>0</v>
      </c>
      <c r="P5" s="1">
        <v>7</v>
      </c>
      <c r="Q5" s="77">
        <v>0</v>
      </c>
      <c r="R5" s="1">
        <v>7</v>
      </c>
      <c r="S5" s="77">
        <v>0</v>
      </c>
      <c r="T5" s="1">
        <v>7</v>
      </c>
      <c r="U5" s="1">
        <v>0</v>
      </c>
      <c r="W5" s="1">
        <v>7</v>
      </c>
      <c r="X5" s="77">
        <v>0</v>
      </c>
      <c r="Y5" s="1">
        <v>7</v>
      </c>
      <c r="Z5" s="77">
        <v>0</v>
      </c>
      <c r="AA5" s="1">
        <v>7</v>
      </c>
      <c r="AB5" s="1">
        <v>0</v>
      </c>
      <c r="AD5" s="1">
        <v>7</v>
      </c>
      <c r="AE5" s="77">
        <v>0</v>
      </c>
      <c r="AF5" s="1">
        <v>7</v>
      </c>
      <c r="AG5" s="77">
        <v>0</v>
      </c>
      <c r="AH5" s="1">
        <v>7</v>
      </c>
      <c r="AI5" s="1">
        <v>0</v>
      </c>
      <c r="AO5" s="8"/>
    </row>
    <row r="6" spans="1:41" x14ac:dyDescent="0.3">
      <c r="A6" s="97">
        <v>0.14285714285714285</v>
      </c>
      <c r="B6" s="1">
        <v>7</v>
      </c>
      <c r="C6" s="77">
        <v>0</v>
      </c>
      <c r="D6" s="1">
        <v>7</v>
      </c>
      <c r="E6" s="77">
        <v>0</v>
      </c>
      <c r="F6" s="1">
        <v>7</v>
      </c>
      <c r="G6" s="1">
        <v>0</v>
      </c>
      <c r="I6" s="1">
        <v>7</v>
      </c>
      <c r="J6" s="77">
        <v>0</v>
      </c>
      <c r="K6" s="1">
        <v>7</v>
      </c>
      <c r="L6" s="77">
        <v>0</v>
      </c>
      <c r="M6" s="1">
        <v>7</v>
      </c>
      <c r="N6" s="1">
        <v>0</v>
      </c>
      <c r="P6" s="1">
        <v>7</v>
      </c>
      <c r="Q6" s="77">
        <v>0</v>
      </c>
      <c r="R6" s="1">
        <v>7</v>
      </c>
      <c r="S6" s="77">
        <v>0</v>
      </c>
      <c r="T6" s="1">
        <v>7</v>
      </c>
      <c r="U6" s="1">
        <v>0</v>
      </c>
      <c r="W6" s="1">
        <v>7</v>
      </c>
      <c r="X6" s="77">
        <v>0</v>
      </c>
      <c r="Y6" s="1">
        <v>7</v>
      </c>
      <c r="Z6" s="77">
        <v>0</v>
      </c>
      <c r="AA6" s="1">
        <v>7</v>
      </c>
      <c r="AB6" s="1">
        <v>0</v>
      </c>
      <c r="AD6" s="1">
        <v>7</v>
      </c>
      <c r="AE6" s="77">
        <v>0</v>
      </c>
      <c r="AF6" s="1">
        <v>7</v>
      </c>
      <c r="AG6" s="77">
        <v>0</v>
      </c>
      <c r="AH6" s="1">
        <v>7</v>
      </c>
      <c r="AI6" s="1">
        <v>0</v>
      </c>
    </row>
    <row r="7" spans="1:41" x14ac:dyDescent="0.3">
      <c r="A7" s="97">
        <v>0.16666666666666666</v>
      </c>
      <c r="B7" s="1">
        <v>7</v>
      </c>
      <c r="C7" s="77">
        <v>0</v>
      </c>
      <c r="D7" s="1">
        <v>7</v>
      </c>
      <c r="E7" s="77">
        <v>0</v>
      </c>
      <c r="F7" s="1">
        <v>7</v>
      </c>
      <c r="G7" s="1">
        <v>0</v>
      </c>
      <c r="I7" s="1">
        <v>7</v>
      </c>
      <c r="J7" s="77">
        <v>0</v>
      </c>
      <c r="K7" s="1">
        <v>7</v>
      </c>
      <c r="L7" s="77">
        <v>0</v>
      </c>
      <c r="M7" s="1">
        <v>7</v>
      </c>
      <c r="N7" s="1">
        <v>0</v>
      </c>
      <c r="P7" s="1">
        <v>7</v>
      </c>
      <c r="Q7" s="77">
        <v>0</v>
      </c>
      <c r="R7" s="1">
        <v>7</v>
      </c>
      <c r="S7" s="77">
        <v>0</v>
      </c>
      <c r="T7" s="1">
        <v>7</v>
      </c>
      <c r="U7" s="1">
        <v>0</v>
      </c>
      <c r="W7" s="1">
        <v>7</v>
      </c>
      <c r="X7" s="77">
        <v>0</v>
      </c>
      <c r="Y7" s="1">
        <v>7</v>
      </c>
      <c r="Z7" s="77">
        <v>0</v>
      </c>
      <c r="AA7" s="1">
        <v>7</v>
      </c>
      <c r="AB7" s="1">
        <v>0</v>
      </c>
      <c r="AD7" s="1">
        <v>7</v>
      </c>
      <c r="AE7" s="77">
        <v>0</v>
      </c>
      <c r="AF7" s="1">
        <v>7</v>
      </c>
      <c r="AG7" s="77">
        <v>3</v>
      </c>
      <c r="AH7" s="1">
        <v>7</v>
      </c>
      <c r="AI7" s="1">
        <v>0</v>
      </c>
    </row>
    <row r="8" spans="1:41" x14ac:dyDescent="0.3">
      <c r="A8" s="97">
        <v>0.2</v>
      </c>
      <c r="B8" s="1">
        <v>7</v>
      </c>
      <c r="C8" s="77">
        <v>0</v>
      </c>
      <c r="D8" s="1">
        <v>7</v>
      </c>
      <c r="E8" s="77">
        <v>0</v>
      </c>
      <c r="F8" s="1">
        <v>7</v>
      </c>
      <c r="G8" s="1">
        <v>0</v>
      </c>
      <c r="I8" s="1">
        <v>7</v>
      </c>
      <c r="J8" s="77">
        <v>0</v>
      </c>
      <c r="K8" s="1">
        <v>7</v>
      </c>
      <c r="L8" s="77">
        <v>1</v>
      </c>
      <c r="M8" s="1">
        <v>7</v>
      </c>
      <c r="N8" s="1">
        <v>0</v>
      </c>
      <c r="P8" s="1">
        <v>7</v>
      </c>
      <c r="Q8" s="77">
        <v>0</v>
      </c>
      <c r="R8" s="1">
        <v>7</v>
      </c>
      <c r="S8" s="77">
        <v>0</v>
      </c>
      <c r="T8" s="1">
        <v>7</v>
      </c>
      <c r="U8" s="1">
        <v>0</v>
      </c>
      <c r="W8" s="1">
        <v>7</v>
      </c>
      <c r="X8" s="77">
        <v>0</v>
      </c>
      <c r="Y8" s="1">
        <v>7</v>
      </c>
      <c r="Z8" s="77">
        <v>0</v>
      </c>
      <c r="AA8" s="1">
        <v>7</v>
      </c>
      <c r="AB8" s="1">
        <v>0</v>
      </c>
      <c r="AD8" s="1">
        <v>7</v>
      </c>
      <c r="AE8" s="77">
        <v>0</v>
      </c>
      <c r="AF8" s="1">
        <v>7</v>
      </c>
      <c r="AG8" s="77">
        <v>0</v>
      </c>
      <c r="AH8" s="1">
        <v>7</v>
      </c>
      <c r="AI8" s="1">
        <v>0</v>
      </c>
    </row>
    <row r="9" spans="1:41" x14ac:dyDescent="0.3">
      <c r="A9" s="97">
        <v>0.25</v>
      </c>
      <c r="B9" s="1">
        <v>7</v>
      </c>
      <c r="C9" s="77">
        <v>0</v>
      </c>
      <c r="D9" s="1">
        <v>7</v>
      </c>
      <c r="E9" s="77">
        <v>0</v>
      </c>
      <c r="F9" s="1">
        <v>7</v>
      </c>
      <c r="G9" s="1">
        <v>0</v>
      </c>
      <c r="I9" s="1">
        <v>7</v>
      </c>
      <c r="J9" s="77">
        <v>0</v>
      </c>
      <c r="K9" s="1">
        <v>7</v>
      </c>
      <c r="L9" s="77">
        <v>0</v>
      </c>
      <c r="M9" s="1">
        <v>7</v>
      </c>
      <c r="N9" s="1">
        <v>0</v>
      </c>
      <c r="P9" s="1">
        <v>7</v>
      </c>
      <c r="Q9" s="77">
        <v>0</v>
      </c>
      <c r="R9" s="1">
        <v>7</v>
      </c>
      <c r="S9" s="77">
        <v>0</v>
      </c>
      <c r="T9" s="1">
        <v>7</v>
      </c>
      <c r="U9" s="1">
        <v>0</v>
      </c>
      <c r="W9" s="1">
        <v>7</v>
      </c>
      <c r="X9" s="77">
        <v>0</v>
      </c>
      <c r="Y9" s="1">
        <v>7</v>
      </c>
      <c r="Z9" s="77">
        <v>0</v>
      </c>
      <c r="AA9" s="1">
        <v>7</v>
      </c>
      <c r="AB9" s="1">
        <v>0</v>
      </c>
      <c r="AD9" s="1">
        <v>7</v>
      </c>
      <c r="AE9" s="77">
        <v>0</v>
      </c>
      <c r="AF9" s="1">
        <v>7</v>
      </c>
      <c r="AG9" s="77">
        <v>3</v>
      </c>
      <c r="AH9" s="1">
        <v>7</v>
      </c>
      <c r="AI9" s="1">
        <v>0</v>
      </c>
    </row>
    <row r="10" spans="1:41" x14ac:dyDescent="0.3">
      <c r="A10" s="97">
        <v>0.33333333333333331</v>
      </c>
      <c r="B10" s="1">
        <v>7</v>
      </c>
      <c r="C10" s="77">
        <v>0</v>
      </c>
      <c r="D10" s="1">
        <v>7</v>
      </c>
      <c r="E10" s="77">
        <v>0</v>
      </c>
      <c r="F10" s="1">
        <v>7</v>
      </c>
      <c r="G10" s="1">
        <v>0</v>
      </c>
      <c r="I10" s="1">
        <v>7</v>
      </c>
      <c r="J10" s="77">
        <v>0</v>
      </c>
      <c r="K10" s="1">
        <v>7</v>
      </c>
      <c r="L10" s="77">
        <v>0</v>
      </c>
      <c r="M10" s="1">
        <v>7</v>
      </c>
      <c r="N10" s="1">
        <v>0</v>
      </c>
      <c r="P10" s="1">
        <v>7</v>
      </c>
      <c r="Q10" s="77">
        <v>0</v>
      </c>
      <c r="R10" s="1">
        <v>7</v>
      </c>
      <c r="S10" s="77">
        <v>1</v>
      </c>
      <c r="T10" s="1">
        <v>7</v>
      </c>
      <c r="U10" s="1">
        <v>0</v>
      </c>
      <c r="W10" s="1">
        <v>7</v>
      </c>
      <c r="X10" s="77">
        <v>0</v>
      </c>
      <c r="Y10" s="1">
        <v>7</v>
      </c>
      <c r="Z10" s="77">
        <v>0</v>
      </c>
      <c r="AA10" s="1">
        <v>7</v>
      </c>
      <c r="AB10" s="1">
        <v>0</v>
      </c>
      <c r="AD10" s="1">
        <v>7</v>
      </c>
      <c r="AE10" s="77">
        <v>0</v>
      </c>
      <c r="AF10" s="1">
        <v>7</v>
      </c>
      <c r="AG10" s="77">
        <v>1</v>
      </c>
      <c r="AH10" s="1">
        <v>7</v>
      </c>
      <c r="AI10" s="1">
        <v>0</v>
      </c>
    </row>
    <row r="11" spans="1:41" x14ac:dyDescent="0.3">
      <c r="A11" s="97">
        <v>0.5</v>
      </c>
      <c r="B11" s="1">
        <v>7</v>
      </c>
      <c r="C11" s="77">
        <v>0</v>
      </c>
      <c r="D11" s="1">
        <v>7</v>
      </c>
      <c r="E11" s="77">
        <v>0</v>
      </c>
      <c r="F11" s="1">
        <v>7</v>
      </c>
      <c r="G11" s="1">
        <v>0</v>
      </c>
      <c r="I11" s="1">
        <v>7</v>
      </c>
      <c r="J11" s="77">
        <v>0</v>
      </c>
      <c r="K11" s="1">
        <v>7</v>
      </c>
      <c r="L11" s="77">
        <v>3</v>
      </c>
      <c r="M11" s="1">
        <v>7</v>
      </c>
      <c r="N11" s="1">
        <v>0</v>
      </c>
      <c r="P11" s="1">
        <v>7</v>
      </c>
      <c r="Q11" s="77">
        <v>0</v>
      </c>
      <c r="R11" s="1">
        <v>7</v>
      </c>
      <c r="S11" s="77">
        <v>3</v>
      </c>
      <c r="T11" s="1">
        <v>7</v>
      </c>
      <c r="U11" s="1">
        <v>0</v>
      </c>
      <c r="W11" s="1">
        <v>7</v>
      </c>
      <c r="X11" s="77">
        <v>0</v>
      </c>
      <c r="Y11" s="1">
        <v>7</v>
      </c>
      <c r="Z11" s="77">
        <v>1</v>
      </c>
      <c r="AA11" s="1">
        <v>7</v>
      </c>
      <c r="AB11" s="1">
        <v>0</v>
      </c>
      <c r="AD11" s="1">
        <v>7</v>
      </c>
      <c r="AE11" s="77">
        <v>0</v>
      </c>
      <c r="AF11" s="1">
        <v>7</v>
      </c>
      <c r="AG11" s="77">
        <v>4</v>
      </c>
      <c r="AH11" s="1">
        <v>7</v>
      </c>
      <c r="AI11" s="1">
        <v>0</v>
      </c>
    </row>
    <row r="12" spans="1:41" x14ac:dyDescent="0.3">
      <c r="A12" s="97">
        <v>1</v>
      </c>
      <c r="B12" s="1">
        <v>7</v>
      </c>
      <c r="C12" s="77">
        <v>0</v>
      </c>
      <c r="D12" s="1">
        <v>6</v>
      </c>
      <c r="E12" s="77">
        <v>1</v>
      </c>
      <c r="F12" s="1">
        <v>7</v>
      </c>
      <c r="G12" s="1">
        <v>0</v>
      </c>
      <c r="I12" s="1">
        <v>7</v>
      </c>
      <c r="J12" s="77">
        <v>0</v>
      </c>
      <c r="K12" s="1">
        <v>7</v>
      </c>
      <c r="L12" s="77">
        <v>0</v>
      </c>
      <c r="M12" s="1">
        <v>7</v>
      </c>
      <c r="N12" s="1">
        <v>0</v>
      </c>
      <c r="P12" s="1">
        <v>7</v>
      </c>
      <c r="Q12" s="77">
        <v>0</v>
      </c>
      <c r="R12" s="1">
        <v>7</v>
      </c>
      <c r="S12" s="77">
        <v>3</v>
      </c>
      <c r="T12" s="1">
        <v>7</v>
      </c>
      <c r="U12" s="1">
        <v>0</v>
      </c>
      <c r="W12" s="1">
        <v>7</v>
      </c>
      <c r="X12" s="77">
        <v>0</v>
      </c>
      <c r="Y12" s="1">
        <v>7</v>
      </c>
      <c r="Z12" s="77">
        <v>0</v>
      </c>
      <c r="AA12" s="1">
        <v>7</v>
      </c>
      <c r="AB12" s="1">
        <v>0</v>
      </c>
      <c r="AD12" s="1">
        <v>7</v>
      </c>
      <c r="AE12" s="77">
        <v>0</v>
      </c>
      <c r="AF12" s="1">
        <v>7</v>
      </c>
      <c r="AG12" s="77">
        <v>1</v>
      </c>
      <c r="AH12" s="1">
        <v>7</v>
      </c>
      <c r="AI12" s="1">
        <v>0</v>
      </c>
    </row>
    <row r="13" spans="1:41" x14ac:dyDescent="0.3">
      <c r="A13" s="97">
        <v>1.1111111111111112</v>
      </c>
      <c r="B13" s="1">
        <v>7</v>
      </c>
      <c r="C13" s="77">
        <v>0</v>
      </c>
      <c r="D13" s="1">
        <v>7</v>
      </c>
      <c r="E13" s="77">
        <v>1</v>
      </c>
      <c r="F13" s="1">
        <v>7</v>
      </c>
      <c r="G13" s="1">
        <v>0</v>
      </c>
      <c r="I13" s="1">
        <v>7</v>
      </c>
      <c r="J13" s="77">
        <v>0</v>
      </c>
      <c r="K13" s="1">
        <v>7</v>
      </c>
      <c r="L13" s="77">
        <v>2</v>
      </c>
      <c r="M13" s="1">
        <v>7</v>
      </c>
      <c r="N13" s="1">
        <v>0</v>
      </c>
      <c r="P13" s="1">
        <v>7</v>
      </c>
      <c r="Q13" s="77">
        <v>0</v>
      </c>
      <c r="R13" s="1">
        <v>7</v>
      </c>
      <c r="S13" s="77">
        <v>2</v>
      </c>
      <c r="T13" s="1">
        <v>7</v>
      </c>
      <c r="U13" s="1">
        <v>0</v>
      </c>
      <c r="W13" s="1">
        <v>7</v>
      </c>
      <c r="X13" s="77">
        <v>0</v>
      </c>
      <c r="Y13" s="1">
        <v>7</v>
      </c>
      <c r="Z13" s="77">
        <v>0</v>
      </c>
      <c r="AA13" s="1">
        <v>7</v>
      </c>
      <c r="AB13" s="1">
        <v>0</v>
      </c>
      <c r="AD13" s="1">
        <v>7</v>
      </c>
      <c r="AE13" s="77">
        <v>0</v>
      </c>
      <c r="AF13" s="1">
        <v>7</v>
      </c>
      <c r="AG13" s="77">
        <v>2</v>
      </c>
      <c r="AH13" s="1">
        <v>7</v>
      </c>
      <c r="AI13" s="1">
        <v>0</v>
      </c>
    </row>
    <row r="14" spans="1:41" x14ac:dyDescent="0.3">
      <c r="A14" s="97">
        <v>1.25</v>
      </c>
      <c r="B14" s="1">
        <v>7</v>
      </c>
      <c r="C14" s="77">
        <v>0</v>
      </c>
      <c r="D14" s="1">
        <v>7</v>
      </c>
      <c r="E14" s="77">
        <v>0</v>
      </c>
      <c r="F14" s="1">
        <v>7</v>
      </c>
      <c r="G14" s="1">
        <v>0</v>
      </c>
      <c r="I14" s="1">
        <v>7</v>
      </c>
      <c r="J14" s="77">
        <v>0</v>
      </c>
      <c r="K14" s="1">
        <v>7</v>
      </c>
      <c r="L14" s="77">
        <v>2</v>
      </c>
      <c r="M14" s="1">
        <v>7</v>
      </c>
      <c r="N14" s="1">
        <v>0</v>
      </c>
      <c r="P14" s="1">
        <v>7</v>
      </c>
      <c r="Q14" s="77">
        <v>0</v>
      </c>
      <c r="R14" s="1">
        <v>7</v>
      </c>
      <c r="S14" s="77">
        <v>2</v>
      </c>
      <c r="T14" s="1">
        <v>7</v>
      </c>
      <c r="U14" s="1">
        <v>0</v>
      </c>
      <c r="W14" s="1">
        <v>7</v>
      </c>
      <c r="X14" s="77">
        <v>0</v>
      </c>
      <c r="Y14" s="1">
        <v>7</v>
      </c>
      <c r="Z14" s="77">
        <v>1</v>
      </c>
      <c r="AA14" s="1">
        <v>7</v>
      </c>
      <c r="AB14" s="1">
        <v>0</v>
      </c>
      <c r="AD14" s="1">
        <v>7</v>
      </c>
      <c r="AE14" s="77">
        <v>0</v>
      </c>
      <c r="AF14" s="1">
        <v>7</v>
      </c>
      <c r="AG14" s="77">
        <v>2</v>
      </c>
      <c r="AH14" s="1">
        <v>7</v>
      </c>
      <c r="AI14" s="1">
        <v>0</v>
      </c>
    </row>
    <row r="15" spans="1:41" x14ac:dyDescent="0.3">
      <c r="A15" s="97">
        <v>1.4285714285714286</v>
      </c>
      <c r="B15" s="1">
        <v>7</v>
      </c>
      <c r="C15" s="77">
        <v>0</v>
      </c>
      <c r="D15" s="1">
        <v>7</v>
      </c>
      <c r="E15" s="77">
        <v>0</v>
      </c>
      <c r="F15" s="1">
        <v>7</v>
      </c>
      <c r="G15" s="1">
        <v>0</v>
      </c>
      <c r="I15" s="1">
        <v>7</v>
      </c>
      <c r="J15" s="77">
        <v>0</v>
      </c>
      <c r="K15" s="1">
        <v>7</v>
      </c>
      <c r="L15" s="77">
        <v>0</v>
      </c>
      <c r="M15" s="1">
        <v>7</v>
      </c>
      <c r="N15" s="1">
        <v>0</v>
      </c>
      <c r="P15" s="1">
        <v>7</v>
      </c>
      <c r="Q15" s="77">
        <v>0</v>
      </c>
      <c r="R15" s="1">
        <v>7</v>
      </c>
      <c r="S15" s="77">
        <v>3</v>
      </c>
      <c r="T15" s="1">
        <v>7</v>
      </c>
      <c r="U15" s="1">
        <v>0</v>
      </c>
      <c r="W15" s="1">
        <v>7</v>
      </c>
      <c r="X15" s="77">
        <v>0</v>
      </c>
      <c r="Y15" s="1">
        <v>7</v>
      </c>
      <c r="Z15" s="77">
        <v>0</v>
      </c>
      <c r="AA15" s="1">
        <v>7</v>
      </c>
      <c r="AB15" s="1">
        <v>0</v>
      </c>
      <c r="AD15" s="1">
        <v>7</v>
      </c>
      <c r="AE15" s="77">
        <v>0</v>
      </c>
      <c r="AF15" s="1">
        <v>7</v>
      </c>
      <c r="AG15" s="77">
        <v>2</v>
      </c>
      <c r="AH15" s="1">
        <v>7</v>
      </c>
      <c r="AI15" s="1">
        <v>0</v>
      </c>
    </row>
    <row r="16" spans="1:41" x14ac:dyDescent="0.3">
      <c r="A16" s="97">
        <v>1.6666666666666667</v>
      </c>
      <c r="B16" s="1">
        <v>7</v>
      </c>
      <c r="C16" s="77">
        <v>0</v>
      </c>
      <c r="D16" s="1">
        <v>7</v>
      </c>
      <c r="E16" s="77">
        <v>1</v>
      </c>
      <c r="F16" s="1">
        <v>7</v>
      </c>
      <c r="G16" s="1">
        <v>0</v>
      </c>
      <c r="I16" s="1">
        <v>7</v>
      </c>
      <c r="J16" s="77">
        <v>0</v>
      </c>
      <c r="K16" s="1">
        <v>7</v>
      </c>
      <c r="L16" s="77">
        <v>1</v>
      </c>
      <c r="M16" s="1">
        <v>7</v>
      </c>
      <c r="N16" s="1">
        <v>0</v>
      </c>
      <c r="P16" s="1">
        <v>7</v>
      </c>
      <c r="Q16" s="77">
        <v>0</v>
      </c>
      <c r="R16" s="1">
        <v>7</v>
      </c>
      <c r="S16" s="77">
        <v>2</v>
      </c>
      <c r="T16" s="1">
        <v>7</v>
      </c>
      <c r="U16" s="1">
        <v>0</v>
      </c>
      <c r="W16" s="1">
        <v>7</v>
      </c>
      <c r="X16" s="77">
        <v>0</v>
      </c>
      <c r="Y16" s="1">
        <v>7</v>
      </c>
      <c r="Z16" s="77">
        <v>3</v>
      </c>
      <c r="AA16" s="1">
        <v>7</v>
      </c>
      <c r="AB16" s="1">
        <v>0</v>
      </c>
      <c r="AD16" s="1">
        <v>7</v>
      </c>
      <c r="AE16" s="77">
        <v>0</v>
      </c>
      <c r="AF16" s="1">
        <v>7</v>
      </c>
      <c r="AG16" s="77">
        <v>2</v>
      </c>
      <c r="AH16" s="1">
        <v>7</v>
      </c>
      <c r="AI16" s="1">
        <v>0</v>
      </c>
    </row>
    <row r="17" spans="1:36" x14ac:dyDescent="0.3">
      <c r="A17" s="97">
        <v>2</v>
      </c>
      <c r="B17" s="1">
        <v>7</v>
      </c>
      <c r="C17" s="77">
        <v>0</v>
      </c>
      <c r="D17" s="1">
        <v>7</v>
      </c>
      <c r="E17" s="77">
        <v>2</v>
      </c>
      <c r="F17" s="1">
        <v>7</v>
      </c>
      <c r="G17" s="1">
        <v>0</v>
      </c>
      <c r="I17" s="1">
        <v>7</v>
      </c>
      <c r="J17" s="77">
        <v>0</v>
      </c>
      <c r="K17" s="1">
        <v>7</v>
      </c>
      <c r="L17" s="77">
        <v>6</v>
      </c>
      <c r="M17" s="1">
        <v>7</v>
      </c>
      <c r="N17" s="1">
        <v>0</v>
      </c>
      <c r="P17" s="1">
        <v>7</v>
      </c>
      <c r="Q17" s="77">
        <v>0</v>
      </c>
      <c r="R17" s="1">
        <v>7</v>
      </c>
      <c r="S17" s="77">
        <v>5</v>
      </c>
      <c r="T17" s="1">
        <v>7</v>
      </c>
      <c r="U17" s="1">
        <v>0</v>
      </c>
      <c r="W17" s="1">
        <v>7</v>
      </c>
      <c r="X17" s="77">
        <v>0</v>
      </c>
      <c r="Y17" s="1">
        <v>7</v>
      </c>
      <c r="Z17" s="77">
        <v>2</v>
      </c>
      <c r="AA17" s="1">
        <v>7</v>
      </c>
      <c r="AB17" s="1">
        <v>0</v>
      </c>
      <c r="AD17" s="1">
        <v>7</v>
      </c>
      <c r="AE17" s="77">
        <v>0</v>
      </c>
      <c r="AF17" s="1">
        <v>6</v>
      </c>
      <c r="AG17" s="77">
        <v>1</v>
      </c>
      <c r="AH17" s="1">
        <v>7</v>
      </c>
      <c r="AI17" s="1">
        <v>0</v>
      </c>
    </row>
    <row r="18" spans="1:36" x14ac:dyDescent="0.3">
      <c r="A18" s="97">
        <v>2.5</v>
      </c>
      <c r="B18" s="1">
        <v>7</v>
      </c>
      <c r="C18" s="77">
        <v>0</v>
      </c>
      <c r="D18" s="1">
        <v>7</v>
      </c>
      <c r="E18" s="77">
        <v>1</v>
      </c>
      <c r="F18" s="1">
        <v>7</v>
      </c>
      <c r="G18" s="1">
        <v>0</v>
      </c>
      <c r="I18" s="1">
        <v>7</v>
      </c>
      <c r="J18" s="77">
        <v>0</v>
      </c>
      <c r="K18" s="1">
        <v>7</v>
      </c>
      <c r="L18" s="77">
        <v>3</v>
      </c>
      <c r="M18" s="1">
        <v>7</v>
      </c>
      <c r="N18" s="1">
        <v>0</v>
      </c>
      <c r="P18" s="1">
        <v>7</v>
      </c>
      <c r="Q18" s="77">
        <v>0</v>
      </c>
      <c r="R18" s="1">
        <v>7</v>
      </c>
      <c r="S18" s="77">
        <v>2</v>
      </c>
      <c r="T18" s="1">
        <v>7</v>
      </c>
      <c r="U18" s="1">
        <v>0</v>
      </c>
      <c r="W18" s="1">
        <v>7</v>
      </c>
      <c r="X18" s="77">
        <v>0</v>
      </c>
      <c r="Y18" s="1">
        <v>6</v>
      </c>
      <c r="Z18" s="77">
        <v>3</v>
      </c>
      <c r="AA18" s="1">
        <v>7</v>
      </c>
      <c r="AB18" s="1">
        <v>0</v>
      </c>
      <c r="AD18" s="1">
        <v>7</v>
      </c>
      <c r="AE18" s="77">
        <v>0</v>
      </c>
      <c r="AF18" s="1">
        <v>7</v>
      </c>
      <c r="AG18" s="77">
        <v>4</v>
      </c>
      <c r="AH18" s="1">
        <v>7</v>
      </c>
      <c r="AI18" s="1">
        <v>0</v>
      </c>
    </row>
    <row r="19" spans="1:36" x14ac:dyDescent="0.3">
      <c r="A19" s="97">
        <v>3.3333333333333335</v>
      </c>
      <c r="B19" s="1">
        <v>7</v>
      </c>
      <c r="C19" s="77">
        <v>0</v>
      </c>
      <c r="D19" s="1">
        <v>7</v>
      </c>
      <c r="E19" s="77">
        <v>2</v>
      </c>
      <c r="F19" s="1">
        <v>7</v>
      </c>
      <c r="G19" s="1">
        <v>0</v>
      </c>
      <c r="I19" s="1">
        <v>7</v>
      </c>
      <c r="J19" s="77">
        <v>0</v>
      </c>
      <c r="K19" s="1">
        <v>7</v>
      </c>
      <c r="L19" s="77">
        <v>2</v>
      </c>
      <c r="M19" s="1">
        <v>7</v>
      </c>
      <c r="N19" s="1">
        <v>0</v>
      </c>
      <c r="P19" s="1">
        <v>7</v>
      </c>
      <c r="Q19" s="77">
        <v>0</v>
      </c>
      <c r="R19" s="1">
        <v>7</v>
      </c>
      <c r="S19" s="77">
        <v>5</v>
      </c>
      <c r="T19" s="1">
        <v>7</v>
      </c>
      <c r="U19" s="1">
        <v>0</v>
      </c>
      <c r="W19" s="1">
        <v>7</v>
      </c>
      <c r="X19" s="77">
        <v>0</v>
      </c>
      <c r="Y19" s="1">
        <v>6</v>
      </c>
      <c r="Z19" s="77">
        <v>3</v>
      </c>
      <c r="AA19" s="1">
        <v>7</v>
      </c>
      <c r="AB19" s="1">
        <v>0</v>
      </c>
      <c r="AD19" s="1">
        <v>7</v>
      </c>
      <c r="AE19" s="77">
        <v>0</v>
      </c>
      <c r="AF19" s="1">
        <v>7</v>
      </c>
      <c r="AG19" s="77">
        <v>2</v>
      </c>
      <c r="AH19" s="1">
        <v>7</v>
      </c>
      <c r="AI19" s="1">
        <v>0</v>
      </c>
    </row>
    <row r="20" spans="1:36" x14ac:dyDescent="0.3">
      <c r="A20" s="97">
        <v>5</v>
      </c>
      <c r="B20" s="1">
        <v>7</v>
      </c>
      <c r="C20" s="77">
        <v>0</v>
      </c>
      <c r="D20" s="1">
        <v>6</v>
      </c>
      <c r="E20" s="77">
        <v>1</v>
      </c>
      <c r="F20" s="1">
        <v>7</v>
      </c>
      <c r="G20" s="1">
        <v>0</v>
      </c>
      <c r="I20" s="1">
        <v>7</v>
      </c>
      <c r="J20" s="77">
        <v>0</v>
      </c>
      <c r="K20" s="1">
        <v>7</v>
      </c>
      <c r="L20" s="77">
        <v>2</v>
      </c>
      <c r="M20" s="1">
        <v>7</v>
      </c>
      <c r="N20" s="1">
        <v>0</v>
      </c>
      <c r="P20" s="1">
        <v>7</v>
      </c>
      <c r="Q20" s="77">
        <v>0</v>
      </c>
      <c r="R20" s="1">
        <v>7</v>
      </c>
      <c r="S20" s="77">
        <v>1</v>
      </c>
      <c r="T20" s="1">
        <v>7</v>
      </c>
      <c r="U20" s="1">
        <v>0</v>
      </c>
      <c r="W20" s="1">
        <v>7</v>
      </c>
      <c r="X20" s="77">
        <v>0</v>
      </c>
      <c r="Y20" s="1">
        <v>4</v>
      </c>
      <c r="Z20" s="77">
        <v>1</v>
      </c>
      <c r="AA20" s="1">
        <v>7</v>
      </c>
      <c r="AB20" s="1">
        <v>0</v>
      </c>
      <c r="AD20" s="1">
        <v>7</v>
      </c>
      <c r="AE20" s="77">
        <v>0</v>
      </c>
      <c r="AF20" s="1">
        <v>7</v>
      </c>
      <c r="AG20" s="77">
        <v>3</v>
      </c>
      <c r="AH20" s="1">
        <v>7</v>
      </c>
      <c r="AI20" s="1">
        <v>0</v>
      </c>
    </row>
    <row r="21" spans="1:36" x14ac:dyDescent="0.3">
      <c r="A21" s="97">
        <v>10</v>
      </c>
      <c r="B21" s="1">
        <v>7</v>
      </c>
      <c r="C21" s="77">
        <v>0</v>
      </c>
      <c r="D21" s="1">
        <v>6</v>
      </c>
      <c r="E21" s="77">
        <v>5</v>
      </c>
      <c r="F21" s="1">
        <v>7</v>
      </c>
      <c r="G21" s="1">
        <v>0</v>
      </c>
      <c r="I21" s="1">
        <v>7</v>
      </c>
      <c r="J21" s="77">
        <v>0</v>
      </c>
      <c r="K21" s="1">
        <v>7</v>
      </c>
      <c r="L21" s="77">
        <v>4</v>
      </c>
      <c r="M21" s="1">
        <v>7</v>
      </c>
      <c r="N21" s="1">
        <v>0</v>
      </c>
      <c r="P21" s="1">
        <v>7</v>
      </c>
      <c r="Q21" s="77">
        <v>0</v>
      </c>
      <c r="R21" s="1">
        <v>7</v>
      </c>
      <c r="S21" s="77">
        <v>3</v>
      </c>
      <c r="T21" s="1">
        <v>6</v>
      </c>
      <c r="U21" s="1">
        <v>0</v>
      </c>
      <c r="W21" s="1">
        <v>7</v>
      </c>
      <c r="X21" s="77">
        <v>0</v>
      </c>
      <c r="Y21" s="1">
        <v>7</v>
      </c>
      <c r="Z21" s="77">
        <v>2</v>
      </c>
      <c r="AA21" s="1">
        <v>7</v>
      </c>
      <c r="AB21" s="1">
        <v>0</v>
      </c>
      <c r="AD21" s="1">
        <v>7</v>
      </c>
      <c r="AE21" s="77">
        <v>0</v>
      </c>
      <c r="AF21" s="1">
        <v>5</v>
      </c>
      <c r="AG21" s="77">
        <v>1</v>
      </c>
      <c r="AH21" s="1">
        <v>7</v>
      </c>
      <c r="AI21" s="1">
        <v>0</v>
      </c>
    </row>
    <row r="22" spans="1:36" x14ac:dyDescent="0.3">
      <c r="A22" s="88" t="s">
        <v>197</v>
      </c>
      <c r="B22" s="95">
        <v>7</v>
      </c>
      <c r="C22" s="96"/>
      <c r="D22" s="95"/>
      <c r="E22" s="96"/>
      <c r="F22" s="95"/>
      <c r="G22" s="95"/>
      <c r="H22" s="81"/>
      <c r="I22" s="95">
        <v>7</v>
      </c>
      <c r="J22" s="96"/>
      <c r="K22" s="95"/>
      <c r="L22" s="96"/>
      <c r="M22" s="95"/>
      <c r="N22" s="95"/>
      <c r="O22" s="81"/>
      <c r="P22" s="95">
        <v>7</v>
      </c>
      <c r="Q22" s="96"/>
      <c r="R22" s="95"/>
      <c r="S22" s="96"/>
      <c r="T22" s="95"/>
      <c r="U22" s="95"/>
      <c r="V22" s="81"/>
      <c r="W22" s="95">
        <v>7</v>
      </c>
      <c r="X22" s="96"/>
      <c r="Y22" s="95"/>
      <c r="Z22" s="96"/>
      <c r="AA22" s="95"/>
      <c r="AB22" s="95"/>
      <c r="AC22" s="81"/>
      <c r="AD22" s="95">
        <v>7</v>
      </c>
      <c r="AE22" s="96"/>
      <c r="AF22" s="95"/>
      <c r="AG22" s="96"/>
      <c r="AH22" s="95"/>
      <c r="AI22" s="95"/>
      <c r="AJ22" s="81"/>
    </row>
    <row r="23" spans="1:36" x14ac:dyDescent="0.3">
      <c r="A23" s="88">
        <v>7</v>
      </c>
      <c r="B23" s="87" t="s">
        <v>14</v>
      </c>
      <c r="C23" s="86"/>
      <c r="D23" s="85" t="s">
        <v>14</v>
      </c>
      <c r="E23" s="84"/>
      <c r="F23" s="83" t="s">
        <v>14</v>
      </c>
      <c r="G23" s="82"/>
      <c r="H23" s="81"/>
      <c r="I23" s="87" t="s">
        <v>14</v>
      </c>
      <c r="J23" s="86"/>
      <c r="K23" s="85" t="s">
        <v>14</v>
      </c>
      <c r="L23" s="84"/>
      <c r="M23" s="83" t="s">
        <v>14</v>
      </c>
      <c r="N23" s="82"/>
      <c r="O23" s="81"/>
      <c r="P23" s="87" t="s">
        <v>14</v>
      </c>
      <c r="Q23" s="86"/>
      <c r="R23" s="85" t="s">
        <v>14</v>
      </c>
      <c r="S23" s="84"/>
      <c r="T23" s="83" t="s">
        <v>14</v>
      </c>
      <c r="U23" s="82"/>
      <c r="V23" s="81"/>
      <c r="W23" s="87" t="s">
        <v>14</v>
      </c>
      <c r="X23" s="86"/>
      <c r="Y23" s="85" t="s">
        <v>14</v>
      </c>
      <c r="Z23" s="84"/>
      <c r="AA23" s="83" t="s">
        <v>14</v>
      </c>
      <c r="AB23" s="82"/>
      <c r="AC23" s="81"/>
      <c r="AD23" s="87" t="s">
        <v>14</v>
      </c>
      <c r="AE23" s="86"/>
      <c r="AF23" s="85" t="s">
        <v>14</v>
      </c>
      <c r="AG23" s="84"/>
      <c r="AH23" s="83" t="s">
        <v>14</v>
      </c>
      <c r="AI23" s="82"/>
      <c r="AJ23" s="81"/>
    </row>
    <row r="24" spans="1:36" x14ac:dyDescent="0.3">
      <c r="B24" s="1">
        <f t="shared" ref="B24:B42" si="0">$A$23-B3</f>
        <v>0</v>
      </c>
      <c r="D24" s="1">
        <f t="shared" ref="D24:D42" si="1">$A$23-D3</f>
        <v>0</v>
      </c>
      <c r="F24" s="1">
        <f t="shared" ref="F24:F42" si="2">$A$23-F3</f>
        <v>0</v>
      </c>
      <c r="I24" s="1">
        <f t="shared" ref="I24:I42" si="3">$A$23-I3</f>
        <v>0</v>
      </c>
      <c r="K24" s="1">
        <f t="shared" ref="K24:K42" si="4">$A$23-K3</f>
        <v>0</v>
      </c>
      <c r="M24" s="1">
        <f t="shared" ref="M24:M42" si="5">$A$23-M3</f>
        <v>0</v>
      </c>
      <c r="P24" s="1">
        <f t="shared" ref="P24:P42" si="6">$A$23-P3</f>
        <v>0</v>
      </c>
      <c r="R24" s="1">
        <f t="shared" ref="R24:R42" si="7">$A$23-R3</f>
        <v>0</v>
      </c>
      <c r="T24" s="1">
        <f t="shared" ref="T24:T42" si="8">$A$23-T3</f>
        <v>0</v>
      </c>
      <c r="W24" s="1">
        <f t="shared" ref="W24:W42" si="9">$A$23-W3</f>
        <v>0</v>
      </c>
      <c r="Y24" s="1">
        <f t="shared" ref="Y24:Y42" si="10">$A$23-Y3</f>
        <v>0</v>
      </c>
      <c r="AA24" s="1">
        <f t="shared" ref="AA24:AA42" si="11">$A$23-AA3</f>
        <v>0</v>
      </c>
      <c r="AD24" s="1">
        <f t="shared" ref="AD24:AD42" si="12">$A$23-AD3</f>
        <v>0</v>
      </c>
      <c r="AF24" s="1">
        <f t="shared" ref="AF24:AF42" si="13">$A$23-AF3</f>
        <v>0</v>
      </c>
      <c r="AH24" s="1">
        <f t="shared" ref="AH24:AH42" si="14">$A$23-AH3</f>
        <v>0</v>
      </c>
    </row>
    <row r="25" spans="1:36" s="94" customFormat="1" x14ac:dyDescent="0.3">
      <c r="A25" s="93"/>
      <c r="B25" s="1">
        <f t="shared" si="0"/>
        <v>0</v>
      </c>
      <c r="C25" s="77"/>
      <c r="D25" s="1">
        <f t="shared" si="1"/>
        <v>0</v>
      </c>
      <c r="E25" s="77"/>
      <c r="F25" s="1">
        <f t="shared" si="2"/>
        <v>0</v>
      </c>
      <c r="G25" s="1"/>
      <c r="H25" s="62"/>
      <c r="I25" s="1">
        <f t="shared" si="3"/>
        <v>0</v>
      </c>
      <c r="J25" s="77"/>
      <c r="K25" s="1">
        <f t="shared" si="4"/>
        <v>0</v>
      </c>
      <c r="L25" s="77"/>
      <c r="M25" s="1">
        <f t="shared" si="5"/>
        <v>0</v>
      </c>
      <c r="N25" s="1"/>
      <c r="O25" s="62"/>
      <c r="P25" s="1">
        <f t="shared" si="6"/>
        <v>0</v>
      </c>
      <c r="Q25" s="77"/>
      <c r="R25" s="1">
        <f t="shared" si="7"/>
        <v>0</v>
      </c>
      <c r="S25" s="77"/>
      <c r="T25" s="1">
        <f t="shared" si="8"/>
        <v>0</v>
      </c>
      <c r="U25" s="1"/>
      <c r="V25" s="62"/>
      <c r="W25" s="1">
        <f t="shared" si="9"/>
        <v>0</v>
      </c>
      <c r="X25" s="77"/>
      <c r="Y25" s="1">
        <f t="shared" si="10"/>
        <v>0</v>
      </c>
      <c r="Z25" s="77"/>
      <c r="AA25" s="1">
        <f t="shared" si="11"/>
        <v>0</v>
      </c>
      <c r="AB25" s="1"/>
      <c r="AC25" s="62"/>
      <c r="AD25" s="1">
        <f t="shared" si="12"/>
        <v>0</v>
      </c>
      <c r="AE25" s="77"/>
      <c r="AF25" s="1">
        <f t="shared" si="13"/>
        <v>0</v>
      </c>
      <c r="AG25" s="77"/>
      <c r="AH25" s="1">
        <f t="shared" si="14"/>
        <v>0</v>
      </c>
      <c r="AI25" s="1"/>
      <c r="AJ25" s="62"/>
    </row>
    <row r="26" spans="1:36" x14ac:dyDescent="0.3">
      <c r="A26" s="93"/>
      <c r="B26" s="1">
        <f t="shared" si="0"/>
        <v>0</v>
      </c>
      <c r="D26" s="1">
        <f t="shared" si="1"/>
        <v>0</v>
      </c>
      <c r="F26" s="1">
        <f t="shared" si="2"/>
        <v>0</v>
      </c>
      <c r="I26" s="1">
        <f t="shared" si="3"/>
        <v>0</v>
      </c>
      <c r="K26" s="1">
        <f t="shared" si="4"/>
        <v>0</v>
      </c>
      <c r="M26" s="1">
        <f t="shared" si="5"/>
        <v>0</v>
      </c>
      <c r="P26" s="1">
        <f t="shared" si="6"/>
        <v>0</v>
      </c>
      <c r="R26" s="1">
        <f t="shared" si="7"/>
        <v>0</v>
      </c>
      <c r="T26" s="1">
        <f t="shared" si="8"/>
        <v>0</v>
      </c>
      <c r="W26" s="1">
        <f t="shared" si="9"/>
        <v>0</v>
      </c>
      <c r="Y26" s="1">
        <f t="shared" si="10"/>
        <v>0</v>
      </c>
      <c r="AA26" s="1">
        <f t="shared" si="11"/>
        <v>0</v>
      </c>
      <c r="AD26" s="1">
        <f t="shared" si="12"/>
        <v>0</v>
      </c>
      <c r="AF26" s="1">
        <f t="shared" si="13"/>
        <v>0</v>
      </c>
      <c r="AH26" s="1">
        <f t="shared" si="14"/>
        <v>0</v>
      </c>
    </row>
    <row r="27" spans="1:36" x14ac:dyDescent="0.3">
      <c r="A27" s="93"/>
      <c r="B27" s="1">
        <f t="shared" si="0"/>
        <v>0</v>
      </c>
      <c r="D27" s="1">
        <f t="shared" si="1"/>
        <v>0</v>
      </c>
      <c r="F27" s="1">
        <f t="shared" si="2"/>
        <v>0</v>
      </c>
      <c r="I27" s="1">
        <f t="shared" si="3"/>
        <v>0</v>
      </c>
      <c r="K27" s="1">
        <f t="shared" si="4"/>
        <v>0</v>
      </c>
      <c r="M27" s="1">
        <f t="shared" si="5"/>
        <v>0</v>
      </c>
      <c r="P27" s="1">
        <f t="shared" si="6"/>
        <v>0</v>
      </c>
      <c r="R27" s="1">
        <f t="shared" si="7"/>
        <v>0</v>
      </c>
      <c r="T27" s="1">
        <f t="shared" si="8"/>
        <v>0</v>
      </c>
      <c r="W27" s="1">
        <f t="shared" si="9"/>
        <v>0</v>
      </c>
      <c r="Y27" s="1">
        <f t="shared" si="10"/>
        <v>0</v>
      </c>
      <c r="AA27" s="1">
        <f t="shared" si="11"/>
        <v>0</v>
      </c>
      <c r="AD27" s="1">
        <f t="shared" si="12"/>
        <v>0</v>
      </c>
      <c r="AF27" s="1">
        <f t="shared" si="13"/>
        <v>0</v>
      </c>
      <c r="AH27" s="1">
        <f t="shared" si="14"/>
        <v>0</v>
      </c>
    </row>
    <row r="28" spans="1:36" x14ac:dyDescent="0.3">
      <c r="A28" s="93"/>
      <c r="B28" s="1">
        <f t="shared" si="0"/>
        <v>0</v>
      </c>
      <c r="D28" s="1">
        <f t="shared" si="1"/>
        <v>0</v>
      </c>
      <c r="F28" s="1">
        <f t="shared" si="2"/>
        <v>0</v>
      </c>
      <c r="I28" s="1">
        <f t="shared" si="3"/>
        <v>0</v>
      </c>
      <c r="K28" s="1">
        <f t="shared" si="4"/>
        <v>0</v>
      </c>
      <c r="M28" s="1">
        <f t="shared" si="5"/>
        <v>0</v>
      </c>
      <c r="P28" s="1">
        <f t="shared" si="6"/>
        <v>0</v>
      </c>
      <c r="R28" s="1">
        <f t="shared" si="7"/>
        <v>0</v>
      </c>
      <c r="T28" s="1">
        <f t="shared" si="8"/>
        <v>0</v>
      </c>
      <c r="W28" s="1">
        <f t="shared" si="9"/>
        <v>0</v>
      </c>
      <c r="Y28" s="1">
        <f t="shared" si="10"/>
        <v>0</v>
      </c>
      <c r="AA28" s="1">
        <f t="shared" si="11"/>
        <v>0</v>
      </c>
      <c r="AD28" s="1">
        <f t="shared" si="12"/>
        <v>0</v>
      </c>
      <c r="AF28" s="1">
        <f t="shared" si="13"/>
        <v>0</v>
      </c>
      <c r="AH28" s="1">
        <f t="shared" si="14"/>
        <v>0</v>
      </c>
    </row>
    <row r="29" spans="1:36" x14ac:dyDescent="0.3">
      <c r="A29" s="93"/>
      <c r="B29" s="1">
        <f t="shared" si="0"/>
        <v>0</v>
      </c>
      <c r="D29" s="1">
        <f t="shared" si="1"/>
        <v>0</v>
      </c>
      <c r="F29" s="1">
        <f t="shared" si="2"/>
        <v>0</v>
      </c>
      <c r="I29" s="1">
        <f t="shared" si="3"/>
        <v>0</v>
      </c>
      <c r="K29" s="1">
        <f t="shared" si="4"/>
        <v>0</v>
      </c>
      <c r="M29" s="1">
        <f t="shared" si="5"/>
        <v>0</v>
      </c>
      <c r="P29" s="1">
        <f t="shared" si="6"/>
        <v>0</v>
      </c>
      <c r="R29" s="1">
        <f t="shared" si="7"/>
        <v>0</v>
      </c>
      <c r="T29" s="1">
        <f t="shared" si="8"/>
        <v>0</v>
      </c>
      <c r="W29" s="1">
        <f t="shared" si="9"/>
        <v>0</v>
      </c>
      <c r="Y29" s="1">
        <f t="shared" si="10"/>
        <v>0</v>
      </c>
      <c r="AA29" s="1">
        <f t="shared" si="11"/>
        <v>0</v>
      </c>
      <c r="AD29" s="1">
        <f t="shared" si="12"/>
        <v>0</v>
      </c>
      <c r="AF29" s="1">
        <f t="shared" si="13"/>
        <v>0</v>
      </c>
      <c r="AH29" s="1">
        <f t="shared" si="14"/>
        <v>0</v>
      </c>
    </row>
    <row r="30" spans="1:36" x14ac:dyDescent="0.3">
      <c r="A30" s="93"/>
      <c r="B30" s="1">
        <f t="shared" si="0"/>
        <v>0</v>
      </c>
      <c r="D30" s="1">
        <f t="shared" si="1"/>
        <v>0</v>
      </c>
      <c r="F30" s="1">
        <f t="shared" si="2"/>
        <v>0</v>
      </c>
      <c r="I30" s="1">
        <f t="shared" si="3"/>
        <v>0</v>
      </c>
      <c r="K30" s="1">
        <f t="shared" si="4"/>
        <v>0</v>
      </c>
      <c r="M30" s="1">
        <f t="shared" si="5"/>
        <v>0</v>
      </c>
      <c r="P30" s="1">
        <f t="shared" si="6"/>
        <v>0</v>
      </c>
      <c r="R30" s="1">
        <f t="shared" si="7"/>
        <v>0</v>
      </c>
      <c r="T30" s="1">
        <f t="shared" si="8"/>
        <v>0</v>
      </c>
      <c r="W30" s="1">
        <f t="shared" si="9"/>
        <v>0</v>
      </c>
      <c r="Y30" s="1">
        <f t="shared" si="10"/>
        <v>0</v>
      </c>
      <c r="AA30" s="1">
        <f t="shared" si="11"/>
        <v>0</v>
      </c>
      <c r="AD30" s="1">
        <f t="shared" si="12"/>
        <v>0</v>
      </c>
      <c r="AF30" s="1">
        <f t="shared" si="13"/>
        <v>0</v>
      </c>
      <c r="AH30" s="1">
        <f t="shared" si="14"/>
        <v>0</v>
      </c>
    </row>
    <row r="31" spans="1:36" x14ac:dyDescent="0.3">
      <c r="A31" s="93"/>
      <c r="B31" s="1">
        <f t="shared" si="0"/>
        <v>0</v>
      </c>
      <c r="D31" s="1">
        <f t="shared" si="1"/>
        <v>0</v>
      </c>
      <c r="F31" s="1">
        <f t="shared" si="2"/>
        <v>0</v>
      </c>
      <c r="I31" s="1">
        <f t="shared" si="3"/>
        <v>0</v>
      </c>
      <c r="K31" s="1">
        <f t="shared" si="4"/>
        <v>0</v>
      </c>
      <c r="M31" s="1">
        <f t="shared" si="5"/>
        <v>0</v>
      </c>
      <c r="P31" s="1">
        <f t="shared" si="6"/>
        <v>0</v>
      </c>
      <c r="R31" s="1">
        <f t="shared" si="7"/>
        <v>0</v>
      </c>
      <c r="T31" s="1">
        <f t="shared" si="8"/>
        <v>0</v>
      </c>
      <c r="W31" s="1">
        <f t="shared" si="9"/>
        <v>0</v>
      </c>
      <c r="Y31" s="1">
        <f t="shared" si="10"/>
        <v>0</v>
      </c>
      <c r="AA31" s="1">
        <f t="shared" si="11"/>
        <v>0</v>
      </c>
      <c r="AD31" s="1">
        <f t="shared" si="12"/>
        <v>0</v>
      </c>
      <c r="AF31" s="1">
        <f t="shared" si="13"/>
        <v>0</v>
      </c>
      <c r="AH31" s="1">
        <f t="shared" si="14"/>
        <v>0</v>
      </c>
    </row>
    <row r="32" spans="1:36" x14ac:dyDescent="0.3">
      <c r="A32" s="93"/>
      <c r="B32" s="1">
        <f t="shared" si="0"/>
        <v>0</v>
      </c>
      <c r="D32" s="1">
        <f t="shared" si="1"/>
        <v>0</v>
      </c>
      <c r="F32" s="1">
        <f t="shared" si="2"/>
        <v>0</v>
      </c>
      <c r="I32" s="1">
        <f t="shared" si="3"/>
        <v>0</v>
      </c>
      <c r="K32" s="1">
        <f t="shared" si="4"/>
        <v>0</v>
      </c>
      <c r="M32" s="1">
        <f t="shared" si="5"/>
        <v>0</v>
      </c>
      <c r="P32" s="1">
        <f t="shared" si="6"/>
        <v>0</v>
      </c>
      <c r="R32" s="1">
        <f t="shared" si="7"/>
        <v>0</v>
      </c>
      <c r="T32" s="1">
        <f t="shared" si="8"/>
        <v>0</v>
      </c>
      <c r="W32" s="1">
        <f t="shared" si="9"/>
        <v>0</v>
      </c>
      <c r="Y32" s="1">
        <f t="shared" si="10"/>
        <v>0</v>
      </c>
      <c r="AA32" s="1">
        <f t="shared" si="11"/>
        <v>0</v>
      </c>
      <c r="AD32" s="1">
        <f t="shared" si="12"/>
        <v>0</v>
      </c>
      <c r="AF32" s="1">
        <f t="shared" si="13"/>
        <v>0</v>
      </c>
      <c r="AH32" s="1">
        <f t="shared" si="14"/>
        <v>0</v>
      </c>
    </row>
    <row r="33" spans="1:48" x14ac:dyDescent="0.3">
      <c r="A33" s="93"/>
      <c r="B33" s="1">
        <f t="shared" si="0"/>
        <v>0</v>
      </c>
      <c r="D33" s="1">
        <f t="shared" si="1"/>
        <v>1</v>
      </c>
      <c r="F33" s="1">
        <f t="shared" si="2"/>
        <v>0</v>
      </c>
      <c r="I33" s="1">
        <f t="shared" si="3"/>
        <v>0</v>
      </c>
      <c r="K33" s="1">
        <f t="shared" si="4"/>
        <v>0</v>
      </c>
      <c r="M33" s="1">
        <f t="shared" si="5"/>
        <v>0</v>
      </c>
      <c r="P33" s="1">
        <f t="shared" si="6"/>
        <v>0</v>
      </c>
      <c r="R33" s="1">
        <f t="shared" si="7"/>
        <v>0</v>
      </c>
      <c r="T33" s="1">
        <f t="shared" si="8"/>
        <v>0</v>
      </c>
      <c r="W33" s="1">
        <f t="shared" si="9"/>
        <v>0</v>
      </c>
      <c r="Y33" s="1">
        <f t="shared" si="10"/>
        <v>0</v>
      </c>
      <c r="AA33" s="1">
        <f t="shared" si="11"/>
        <v>0</v>
      </c>
      <c r="AD33" s="1">
        <f t="shared" si="12"/>
        <v>0</v>
      </c>
      <c r="AF33" s="1">
        <f t="shared" si="13"/>
        <v>0</v>
      </c>
      <c r="AH33" s="1">
        <f t="shared" si="14"/>
        <v>0</v>
      </c>
    </row>
    <row r="34" spans="1:48" x14ac:dyDescent="0.3">
      <c r="A34" s="93"/>
      <c r="B34" s="1">
        <f t="shared" si="0"/>
        <v>0</v>
      </c>
      <c r="D34" s="1">
        <f t="shared" si="1"/>
        <v>0</v>
      </c>
      <c r="F34" s="1">
        <f t="shared" si="2"/>
        <v>0</v>
      </c>
      <c r="I34" s="1">
        <f t="shared" si="3"/>
        <v>0</v>
      </c>
      <c r="K34" s="1">
        <f t="shared" si="4"/>
        <v>0</v>
      </c>
      <c r="M34" s="1">
        <f t="shared" si="5"/>
        <v>0</v>
      </c>
      <c r="P34" s="1">
        <f t="shared" si="6"/>
        <v>0</v>
      </c>
      <c r="R34" s="1">
        <f t="shared" si="7"/>
        <v>0</v>
      </c>
      <c r="T34" s="1">
        <f t="shared" si="8"/>
        <v>0</v>
      </c>
      <c r="W34" s="1">
        <f t="shared" si="9"/>
        <v>0</v>
      </c>
      <c r="Y34" s="1">
        <f t="shared" si="10"/>
        <v>0</v>
      </c>
      <c r="AA34" s="1">
        <f t="shared" si="11"/>
        <v>0</v>
      </c>
      <c r="AD34" s="1">
        <f t="shared" si="12"/>
        <v>0</v>
      </c>
      <c r="AF34" s="1">
        <f t="shared" si="13"/>
        <v>0</v>
      </c>
      <c r="AH34" s="1">
        <f t="shared" si="14"/>
        <v>0</v>
      </c>
    </row>
    <row r="35" spans="1:48" x14ac:dyDescent="0.3">
      <c r="A35" s="93"/>
      <c r="B35" s="1">
        <f t="shared" si="0"/>
        <v>0</v>
      </c>
      <c r="D35" s="1">
        <f t="shared" si="1"/>
        <v>0</v>
      </c>
      <c r="F35" s="1">
        <f t="shared" si="2"/>
        <v>0</v>
      </c>
      <c r="I35" s="1">
        <f t="shared" si="3"/>
        <v>0</v>
      </c>
      <c r="K35" s="1">
        <f t="shared" si="4"/>
        <v>0</v>
      </c>
      <c r="M35" s="1">
        <f t="shared" si="5"/>
        <v>0</v>
      </c>
      <c r="P35" s="1">
        <f t="shared" si="6"/>
        <v>0</v>
      </c>
      <c r="R35" s="1">
        <f t="shared" si="7"/>
        <v>0</v>
      </c>
      <c r="T35" s="1">
        <f t="shared" si="8"/>
        <v>0</v>
      </c>
      <c r="W35" s="1">
        <f t="shared" si="9"/>
        <v>0</v>
      </c>
      <c r="Y35" s="1">
        <f t="shared" si="10"/>
        <v>0</v>
      </c>
      <c r="AA35" s="1">
        <f t="shared" si="11"/>
        <v>0</v>
      </c>
      <c r="AD35" s="1">
        <f t="shared" si="12"/>
        <v>0</v>
      </c>
      <c r="AF35" s="1">
        <f t="shared" si="13"/>
        <v>0</v>
      </c>
      <c r="AH35" s="1">
        <f t="shared" si="14"/>
        <v>0</v>
      </c>
    </row>
    <row r="36" spans="1:48" x14ac:dyDescent="0.3">
      <c r="A36" s="93"/>
      <c r="B36" s="1">
        <f t="shared" si="0"/>
        <v>0</v>
      </c>
      <c r="D36" s="1">
        <f t="shared" si="1"/>
        <v>0</v>
      </c>
      <c r="F36" s="1">
        <f t="shared" si="2"/>
        <v>0</v>
      </c>
      <c r="I36" s="1">
        <f t="shared" si="3"/>
        <v>0</v>
      </c>
      <c r="K36" s="1">
        <f t="shared" si="4"/>
        <v>0</v>
      </c>
      <c r="M36" s="1">
        <f t="shared" si="5"/>
        <v>0</v>
      </c>
      <c r="P36" s="1">
        <f t="shared" si="6"/>
        <v>0</v>
      </c>
      <c r="R36" s="1">
        <f t="shared" si="7"/>
        <v>0</v>
      </c>
      <c r="T36" s="1">
        <f t="shared" si="8"/>
        <v>0</v>
      </c>
      <c r="W36" s="1">
        <f t="shared" si="9"/>
        <v>0</v>
      </c>
      <c r="Y36" s="1">
        <f t="shared" si="10"/>
        <v>0</v>
      </c>
      <c r="AA36" s="1">
        <f t="shared" si="11"/>
        <v>0</v>
      </c>
      <c r="AD36" s="1">
        <f t="shared" si="12"/>
        <v>0</v>
      </c>
      <c r="AF36" s="1">
        <f t="shared" si="13"/>
        <v>0</v>
      </c>
      <c r="AH36" s="1">
        <f t="shared" si="14"/>
        <v>0</v>
      </c>
    </row>
    <row r="37" spans="1:48" x14ac:dyDescent="0.3">
      <c r="A37" s="93"/>
      <c r="B37" s="1">
        <f t="shared" si="0"/>
        <v>0</v>
      </c>
      <c r="D37" s="1">
        <f t="shared" si="1"/>
        <v>0</v>
      </c>
      <c r="F37" s="1">
        <f t="shared" si="2"/>
        <v>0</v>
      </c>
      <c r="I37" s="1">
        <f t="shared" si="3"/>
        <v>0</v>
      </c>
      <c r="K37" s="1">
        <f t="shared" si="4"/>
        <v>0</v>
      </c>
      <c r="M37" s="1">
        <f t="shared" si="5"/>
        <v>0</v>
      </c>
      <c r="P37" s="1">
        <f t="shared" si="6"/>
        <v>0</v>
      </c>
      <c r="R37" s="1">
        <f t="shared" si="7"/>
        <v>0</v>
      </c>
      <c r="T37" s="1">
        <f t="shared" si="8"/>
        <v>0</v>
      </c>
      <c r="W37" s="1">
        <f t="shared" si="9"/>
        <v>0</v>
      </c>
      <c r="Y37" s="1">
        <f t="shared" si="10"/>
        <v>0</v>
      </c>
      <c r="AA37" s="1">
        <f t="shared" si="11"/>
        <v>0</v>
      </c>
      <c r="AD37" s="1">
        <f t="shared" si="12"/>
        <v>0</v>
      </c>
      <c r="AF37" s="1">
        <f t="shared" si="13"/>
        <v>0</v>
      </c>
      <c r="AH37" s="1">
        <f t="shared" si="14"/>
        <v>0</v>
      </c>
    </row>
    <row r="38" spans="1:48" x14ac:dyDescent="0.3">
      <c r="A38" s="93"/>
      <c r="B38" s="1">
        <f t="shared" si="0"/>
        <v>0</v>
      </c>
      <c r="D38" s="1">
        <f t="shared" si="1"/>
        <v>0</v>
      </c>
      <c r="F38" s="1">
        <f t="shared" si="2"/>
        <v>0</v>
      </c>
      <c r="I38" s="1">
        <f t="shared" si="3"/>
        <v>0</v>
      </c>
      <c r="K38" s="1">
        <f t="shared" si="4"/>
        <v>0</v>
      </c>
      <c r="M38" s="1">
        <f t="shared" si="5"/>
        <v>0</v>
      </c>
      <c r="P38" s="1">
        <f t="shared" si="6"/>
        <v>0</v>
      </c>
      <c r="R38" s="1">
        <f t="shared" si="7"/>
        <v>0</v>
      </c>
      <c r="T38" s="1">
        <f t="shared" si="8"/>
        <v>0</v>
      </c>
      <c r="W38" s="1">
        <f t="shared" si="9"/>
        <v>0</v>
      </c>
      <c r="Y38" s="1">
        <f t="shared" si="10"/>
        <v>0</v>
      </c>
      <c r="AA38" s="1">
        <f t="shared" si="11"/>
        <v>0</v>
      </c>
      <c r="AD38" s="1">
        <f t="shared" si="12"/>
        <v>0</v>
      </c>
      <c r="AF38" s="1">
        <f t="shared" si="13"/>
        <v>1</v>
      </c>
      <c r="AH38" s="1">
        <f t="shared" si="14"/>
        <v>0</v>
      </c>
    </row>
    <row r="39" spans="1:48" x14ac:dyDescent="0.3">
      <c r="A39" s="93"/>
      <c r="B39" s="1">
        <f t="shared" si="0"/>
        <v>0</v>
      </c>
      <c r="D39" s="1">
        <f t="shared" si="1"/>
        <v>0</v>
      </c>
      <c r="F39" s="1">
        <f t="shared" si="2"/>
        <v>0</v>
      </c>
      <c r="I39" s="1">
        <f t="shared" si="3"/>
        <v>0</v>
      </c>
      <c r="K39" s="1">
        <f t="shared" si="4"/>
        <v>0</v>
      </c>
      <c r="M39" s="1">
        <f t="shared" si="5"/>
        <v>0</v>
      </c>
      <c r="P39" s="1">
        <f t="shared" si="6"/>
        <v>0</v>
      </c>
      <c r="R39" s="1">
        <f t="shared" si="7"/>
        <v>0</v>
      </c>
      <c r="T39" s="1">
        <f t="shared" si="8"/>
        <v>0</v>
      </c>
      <c r="W39" s="1">
        <f t="shared" si="9"/>
        <v>0</v>
      </c>
      <c r="Y39" s="1">
        <f t="shared" si="10"/>
        <v>1</v>
      </c>
      <c r="AA39" s="1">
        <f t="shared" si="11"/>
        <v>0</v>
      </c>
      <c r="AD39" s="1">
        <f t="shared" si="12"/>
        <v>0</v>
      </c>
      <c r="AF39" s="1">
        <f t="shared" si="13"/>
        <v>0</v>
      </c>
      <c r="AH39" s="1">
        <f t="shared" si="14"/>
        <v>0</v>
      </c>
    </row>
    <row r="40" spans="1:48" x14ac:dyDescent="0.3">
      <c r="A40" s="93"/>
      <c r="B40" s="1">
        <f t="shared" si="0"/>
        <v>0</v>
      </c>
      <c r="D40" s="1">
        <f t="shared" si="1"/>
        <v>0</v>
      </c>
      <c r="F40" s="1">
        <f t="shared" si="2"/>
        <v>0</v>
      </c>
      <c r="I40" s="1">
        <f t="shared" si="3"/>
        <v>0</v>
      </c>
      <c r="K40" s="1">
        <f t="shared" si="4"/>
        <v>0</v>
      </c>
      <c r="M40" s="1">
        <f t="shared" si="5"/>
        <v>0</v>
      </c>
      <c r="P40" s="1">
        <f t="shared" si="6"/>
        <v>0</v>
      </c>
      <c r="R40" s="1">
        <f t="shared" si="7"/>
        <v>0</v>
      </c>
      <c r="T40" s="1">
        <f t="shared" si="8"/>
        <v>0</v>
      </c>
      <c r="W40" s="1">
        <f t="shared" si="9"/>
        <v>0</v>
      </c>
      <c r="Y40" s="1">
        <f t="shared" si="10"/>
        <v>1</v>
      </c>
      <c r="AA40" s="1">
        <f t="shared" si="11"/>
        <v>0</v>
      </c>
      <c r="AD40" s="1">
        <f t="shared" si="12"/>
        <v>0</v>
      </c>
      <c r="AF40" s="1">
        <f t="shared" si="13"/>
        <v>0</v>
      </c>
      <c r="AH40" s="1">
        <f t="shared" si="14"/>
        <v>0</v>
      </c>
    </row>
    <row r="41" spans="1:48" x14ac:dyDescent="0.3">
      <c r="A41" s="93"/>
      <c r="B41" s="1">
        <f t="shared" si="0"/>
        <v>0</v>
      </c>
      <c r="D41" s="1">
        <f t="shared" si="1"/>
        <v>1</v>
      </c>
      <c r="F41" s="1">
        <f t="shared" si="2"/>
        <v>0</v>
      </c>
      <c r="I41" s="1">
        <f t="shared" si="3"/>
        <v>0</v>
      </c>
      <c r="K41" s="1">
        <f t="shared" si="4"/>
        <v>0</v>
      </c>
      <c r="M41" s="1">
        <f t="shared" si="5"/>
        <v>0</v>
      </c>
      <c r="P41" s="1">
        <f t="shared" si="6"/>
        <v>0</v>
      </c>
      <c r="R41" s="1">
        <f t="shared" si="7"/>
        <v>0</v>
      </c>
      <c r="T41" s="1">
        <f t="shared" si="8"/>
        <v>0</v>
      </c>
      <c r="W41" s="1">
        <f t="shared" si="9"/>
        <v>0</v>
      </c>
      <c r="Y41" s="1">
        <f t="shared" si="10"/>
        <v>3</v>
      </c>
      <c r="AA41" s="1">
        <f t="shared" si="11"/>
        <v>0</v>
      </c>
      <c r="AD41" s="1">
        <f t="shared" si="12"/>
        <v>0</v>
      </c>
      <c r="AF41" s="1">
        <f t="shared" si="13"/>
        <v>0</v>
      </c>
      <c r="AH41" s="1">
        <f t="shared" si="14"/>
        <v>0</v>
      </c>
    </row>
    <row r="42" spans="1:48" x14ac:dyDescent="0.3">
      <c r="A42" s="93"/>
      <c r="B42" s="1">
        <f t="shared" si="0"/>
        <v>0</v>
      </c>
      <c r="D42" s="1">
        <f t="shared" si="1"/>
        <v>1</v>
      </c>
      <c r="F42" s="1">
        <f t="shared" si="2"/>
        <v>0</v>
      </c>
      <c r="I42" s="1">
        <f t="shared" si="3"/>
        <v>0</v>
      </c>
      <c r="K42" s="1">
        <f t="shared" si="4"/>
        <v>0</v>
      </c>
      <c r="M42" s="1">
        <f t="shared" si="5"/>
        <v>0</v>
      </c>
      <c r="P42" s="1">
        <f t="shared" si="6"/>
        <v>0</v>
      </c>
      <c r="R42" s="1">
        <f t="shared" si="7"/>
        <v>0</v>
      </c>
      <c r="T42" s="1">
        <f t="shared" si="8"/>
        <v>1</v>
      </c>
      <c r="W42" s="1">
        <f t="shared" si="9"/>
        <v>0</v>
      </c>
      <c r="Y42" s="1">
        <f t="shared" si="10"/>
        <v>0</v>
      </c>
      <c r="AA42" s="1">
        <f t="shared" si="11"/>
        <v>0</v>
      </c>
      <c r="AD42" s="1">
        <f t="shared" si="12"/>
        <v>0</v>
      </c>
      <c r="AF42" s="1">
        <f t="shared" si="13"/>
        <v>2</v>
      </c>
      <c r="AH42" s="1">
        <f t="shared" si="14"/>
        <v>0</v>
      </c>
      <c r="AJ42" s="62" t="s">
        <v>196</v>
      </c>
      <c r="AK42">
        <v>0</v>
      </c>
      <c r="AL42">
        <v>0</v>
      </c>
      <c r="AM42" s="92">
        <v>0.5</v>
      </c>
      <c r="AN42" s="92">
        <v>0.5</v>
      </c>
      <c r="AO42">
        <v>0.9</v>
      </c>
      <c r="AP42">
        <v>0.9</v>
      </c>
      <c r="AQ42">
        <v>0</v>
      </c>
      <c r="AR42">
        <v>0</v>
      </c>
      <c r="AS42" s="92">
        <v>0.5</v>
      </c>
      <c r="AT42" s="92">
        <v>0.5</v>
      </c>
      <c r="AU42">
        <v>0.9</v>
      </c>
      <c r="AV42">
        <v>0.9</v>
      </c>
    </row>
    <row r="43" spans="1:48" x14ac:dyDescent="0.3">
      <c r="A43" s="88"/>
      <c r="B43" s="87" t="s">
        <v>20</v>
      </c>
      <c r="C43" s="86" t="s">
        <v>184</v>
      </c>
      <c r="D43" s="85" t="s">
        <v>20</v>
      </c>
      <c r="E43" s="84" t="s">
        <v>184</v>
      </c>
      <c r="F43" s="83" t="s">
        <v>20</v>
      </c>
      <c r="G43" s="82" t="s">
        <v>184</v>
      </c>
      <c r="H43" s="81"/>
      <c r="I43" s="87" t="s">
        <v>20</v>
      </c>
      <c r="J43" s="86" t="s">
        <v>184</v>
      </c>
      <c r="K43" s="85" t="s">
        <v>20</v>
      </c>
      <c r="L43" s="84" t="s">
        <v>184</v>
      </c>
      <c r="M43" s="83" t="s">
        <v>20</v>
      </c>
      <c r="N43" s="82" t="s">
        <v>184</v>
      </c>
      <c r="O43" s="81"/>
      <c r="P43" s="87" t="s">
        <v>20</v>
      </c>
      <c r="Q43" s="86" t="s">
        <v>184</v>
      </c>
      <c r="R43" s="85" t="s">
        <v>20</v>
      </c>
      <c r="S43" s="84" t="s">
        <v>184</v>
      </c>
      <c r="T43" s="83" t="s">
        <v>20</v>
      </c>
      <c r="U43" s="82" t="s">
        <v>184</v>
      </c>
      <c r="V43" s="81"/>
      <c r="W43" s="87" t="s">
        <v>20</v>
      </c>
      <c r="X43" s="86" t="s">
        <v>184</v>
      </c>
      <c r="Y43" s="85" t="s">
        <v>20</v>
      </c>
      <c r="Z43" s="84" t="s">
        <v>184</v>
      </c>
      <c r="AA43" s="83" t="s">
        <v>20</v>
      </c>
      <c r="AB43" s="82" t="s">
        <v>184</v>
      </c>
      <c r="AC43" s="81"/>
      <c r="AD43" s="87" t="s">
        <v>20</v>
      </c>
      <c r="AE43" s="86" t="s">
        <v>184</v>
      </c>
      <c r="AF43" s="85" t="s">
        <v>20</v>
      </c>
      <c r="AG43" s="84" t="s">
        <v>184</v>
      </c>
      <c r="AH43" s="83" t="s">
        <v>20</v>
      </c>
      <c r="AI43" s="82" t="s">
        <v>184</v>
      </c>
      <c r="AJ43" s="81" t="s">
        <v>194</v>
      </c>
      <c r="AK43" s="1" t="s">
        <v>20</v>
      </c>
      <c r="AL43" s="1" t="s">
        <v>184</v>
      </c>
      <c r="AM43" s="21" t="s">
        <v>20</v>
      </c>
      <c r="AN43" s="21" t="s">
        <v>184</v>
      </c>
      <c r="AO43" s="1" t="s">
        <v>20</v>
      </c>
      <c r="AP43" s="1" t="s">
        <v>184</v>
      </c>
      <c r="AQ43" s="91" t="s">
        <v>181</v>
      </c>
      <c r="AR43" s="1" t="s">
        <v>182</v>
      </c>
      <c r="AS43" s="21" t="s">
        <v>181</v>
      </c>
      <c r="AT43" s="21" t="s">
        <v>182</v>
      </c>
      <c r="AU43" s="1" t="s">
        <v>181</v>
      </c>
      <c r="AV43" s="77" t="s">
        <v>182</v>
      </c>
    </row>
    <row r="44" spans="1:48" x14ac:dyDescent="0.3">
      <c r="B44" s="1">
        <f t="shared" ref="B44:B62" si="15">B3/(B3+B24)</f>
        <v>1</v>
      </c>
      <c r="C44" s="77">
        <f t="shared" ref="C44:C62" si="16">B3/(B3+C3)</f>
        <v>1</v>
      </c>
      <c r="D44" s="1">
        <f t="shared" ref="D44:D62" si="17">D3/(D3+D24)</f>
        <v>1</v>
      </c>
      <c r="E44" s="77">
        <f t="shared" ref="E44:E62" si="18">D3/(D3+E3)</f>
        <v>1</v>
      </c>
      <c r="F44" s="1">
        <f t="shared" ref="F44:F62" si="19">F3/(F3+F24)</f>
        <v>1</v>
      </c>
      <c r="G44" s="1">
        <f t="shared" ref="G44:G62" si="20">F3/(F3+G3)</f>
        <v>1</v>
      </c>
      <c r="I44" s="1">
        <f t="shared" ref="I44:I62" si="21">I3/(I3+I24)</f>
        <v>1</v>
      </c>
      <c r="J44" s="77">
        <f t="shared" ref="J44:J62" si="22">I3/(I3+J3)</f>
        <v>1</v>
      </c>
      <c r="K44" s="1">
        <f t="shared" ref="K44:K62" si="23">K3/(K3+K24)</f>
        <v>1</v>
      </c>
      <c r="L44" s="77">
        <f t="shared" ref="L44:L62" si="24">K3/(K3+L3)</f>
        <v>1</v>
      </c>
      <c r="M44" s="1">
        <f t="shared" ref="M44:M62" si="25">M3/(M3+M24)</f>
        <v>1</v>
      </c>
      <c r="N44" s="1">
        <f t="shared" ref="N44:N62" si="26">M3/(M3+N3)</f>
        <v>1</v>
      </c>
      <c r="P44" s="1">
        <f t="shared" ref="P44:P62" si="27">P3/(P3+P24)</f>
        <v>1</v>
      </c>
      <c r="Q44" s="77">
        <f t="shared" ref="Q44:Q62" si="28">P3/(P3+Q3)</f>
        <v>1</v>
      </c>
      <c r="R44" s="1">
        <f t="shared" ref="R44:R62" si="29">R3/(R3+R24)</f>
        <v>1</v>
      </c>
      <c r="S44" s="77">
        <f t="shared" ref="S44:S62" si="30">R3/(R3+S3)</f>
        <v>1</v>
      </c>
      <c r="T44" s="1">
        <f t="shared" ref="T44:T62" si="31">T3/(T3+T24)</f>
        <v>1</v>
      </c>
      <c r="U44" s="1">
        <f t="shared" ref="U44:U62" si="32">T3/(T3+U3)</f>
        <v>1</v>
      </c>
      <c r="W44" s="1">
        <f t="shared" ref="W44:W62" si="33">W3/(W3+W24)</f>
        <v>1</v>
      </c>
      <c r="X44" s="77">
        <f t="shared" ref="X44:X62" si="34">W3/(W3+X3)</f>
        <v>1</v>
      </c>
      <c r="Y44" s="1">
        <f t="shared" ref="Y44:Y62" si="35">Y3/(Y3+Y24)</f>
        <v>1</v>
      </c>
      <c r="Z44" s="77">
        <f t="shared" ref="Z44:Z62" si="36">Y3/(Y3+Z3)</f>
        <v>1</v>
      </c>
      <c r="AA44" s="1">
        <f t="shared" ref="AA44:AA62" si="37">AA3/(AA3+AA24)</f>
        <v>1</v>
      </c>
      <c r="AB44" s="1">
        <f t="shared" ref="AB44:AB62" si="38">AA3/(AA3+AB3)</f>
        <v>1</v>
      </c>
      <c r="AD44" s="1">
        <f t="shared" ref="AD44:AD62" si="39">AD3/(AD3+AD24)</f>
        <v>1</v>
      </c>
      <c r="AE44" s="77">
        <f t="shared" ref="AE44:AE62" si="40">AD3/(AD3+AE3)</f>
        <v>1</v>
      </c>
      <c r="AF44" s="1">
        <f t="shared" ref="AF44:AF62" si="41">AF3/(AF3+AF24)</f>
        <v>1</v>
      </c>
      <c r="AG44" s="77">
        <f t="shared" ref="AG44:AG62" si="42">AF3/(AF3+AG3)</f>
        <v>1</v>
      </c>
      <c r="AH44" s="1">
        <f t="shared" ref="AH44:AH62" si="43">AH3/(AH3+AH24)</f>
        <v>1</v>
      </c>
      <c r="AI44" s="1">
        <f t="shared" ref="AI44:AI62" si="44">AH3/(AH3+AI3)</f>
        <v>1</v>
      </c>
      <c r="AJ44" s="80">
        <v>0.1</v>
      </c>
      <c r="AK44" s="24">
        <f t="shared" ref="AK44:AK62" si="45">AVERAGE(B44,I44,P44,W44,AD44)</f>
        <v>1</v>
      </c>
      <c r="AL44" s="24">
        <f t="shared" ref="AL44:AL62" si="46">AVERAGE(C44,J44,Q44,X44,AE44)</f>
        <v>1</v>
      </c>
      <c r="AM44" s="21">
        <f t="shared" ref="AM44:AM62" si="47">AVERAGE(D44,K44,R44,Y44,AF44)</f>
        <v>1</v>
      </c>
      <c r="AN44" s="21">
        <f t="shared" ref="AN44:AN62" si="48">AVERAGE(E44,L44,S44,Z44,AG44)</f>
        <v>1</v>
      </c>
      <c r="AO44" s="44">
        <f t="shared" ref="AO44:AO62" si="49">AVERAGE(F44,M44,T44,AA44,AH44)</f>
        <v>1</v>
      </c>
      <c r="AP44" s="44">
        <f t="shared" ref="AP44:AP62" si="50">AVERAGE(G44,N44,U44,AB44,AI44)</f>
        <v>1</v>
      </c>
      <c r="AQ44" s="90">
        <f t="shared" ref="AQ44:AQ62" si="51">_xlfn.STDEV.S(B44,I44,P44,W44,AD44) / SQRT(COUNT(B44,I44,P44,W44,AD44))</f>
        <v>0</v>
      </c>
      <c r="AR44" s="24">
        <f t="shared" ref="AR44:AR62" si="52">_xlfn.STDEV.S(C44,J44,Q44,X44,AE44) / SQRT(COUNT(C44,J44,Q44,X44,AE44))</f>
        <v>0</v>
      </c>
      <c r="AS44" s="21">
        <f t="shared" ref="AS44:AS62" si="53">_xlfn.STDEV.S(D44,K44,R44,Y44,AF44) / SQRT(COUNT(D44,K44,R44,Y44,AF44))</f>
        <v>0</v>
      </c>
      <c r="AT44" s="21">
        <f t="shared" ref="AT44:AT62" si="54">_xlfn.STDEV.S(E44,L44,S44,Z44,AG44) / SQRT(COUNT(E44,L44,S44,Z44,AG44))</f>
        <v>0</v>
      </c>
      <c r="AU44" s="44">
        <f t="shared" ref="AU44:AU62" si="55">_xlfn.STDEV.S(F44,M44,T44,AA44,AH44) / SQRT(COUNT(F44,M44,T44,AA44,AH44))</f>
        <v>0</v>
      </c>
      <c r="AV44" s="89">
        <f t="shared" ref="AV44:AV62" si="56">_xlfn.STDEV.S(G44,N44,U44,AB44,AI44) / SQRT(COUNT(G44,N44,U44,AB44,AI44))</f>
        <v>0</v>
      </c>
    </row>
    <row r="45" spans="1:48" x14ac:dyDescent="0.3">
      <c r="B45" s="1">
        <f t="shared" si="15"/>
        <v>1</v>
      </c>
      <c r="C45" s="77">
        <f t="shared" si="16"/>
        <v>1</v>
      </c>
      <c r="D45" s="1">
        <f t="shared" si="17"/>
        <v>1</v>
      </c>
      <c r="E45" s="77">
        <f t="shared" si="18"/>
        <v>1</v>
      </c>
      <c r="F45" s="1">
        <f t="shared" si="19"/>
        <v>1</v>
      </c>
      <c r="G45" s="1">
        <f t="shared" si="20"/>
        <v>1</v>
      </c>
      <c r="I45" s="1">
        <f t="shared" si="21"/>
        <v>1</v>
      </c>
      <c r="J45" s="77">
        <f t="shared" si="22"/>
        <v>1</v>
      </c>
      <c r="K45" s="1">
        <f t="shared" si="23"/>
        <v>1</v>
      </c>
      <c r="L45" s="77">
        <f t="shared" si="24"/>
        <v>1</v>
      </c>
      <c r="M45" s="1">
        <f t="shared" si="25"/>
        <v>1</v>
      </c>
      <c r="N45" s="1">
        <f t="shared" si="26"/>
        <v>1</v>
      </c>
      <c r="P45" s="1">
        <f t="shared" si="27"/>
        <v>1</v>
      </c>
      <c r="Q45" s="77">
        <f t="shared" si="28"/>
        <v>1</v>
      </c>
      <c r="R45" s="1">
        <f t="shared" si="29"/>
        <v>1</v>
      </c>
      <c r="S45" s="77">
        <f t="shared" si="30"/>
        <v>1</v>
      </c>
      <c r="T45" s="1">
        <f t="shared" si="31"/>
        <v>1</v>
      </c>
      <c r="U45" s="1">
        <f t="shared" si="32"/>
        <v>1</v>
      </c>
      <c r="W45" s="1">
        <f t="shared" si="33"/>
        <v>1</v>
      </c>
      <c r="X45" s="77">
        <f t="shared" si="34"/>
        <v>1</v>
      </c>
      <c r="Y45" s="1">
        <f t="shared" si="35"/>
        <v>1</v>
      </c>
      <c r="Z45" s="77">
        <f t="shared" si="36"/>
        <v>1</v>
      </c>
      <c r="AA45" s="1">
        <f t="shared" si="37"/>
        <v>1</v>
      </c>
      <c r="AB45" s="1">
        <f t="shared" si="38"/>
        <v>1</v>
      </c>
      <c r="AD45" s="1">
        <f t="shared" si="39"/>
        <v>1</v>
      </c>
      <c r="AE45" s="77">
        <f t="shared" si="40"/>
        <v>1</v>
      </c>
      <c r="AF45" s="1">
        <f t="shared" si="41"/>
        <v>1</v>
      </c>
      <c r="AG45" s="77">
        <f t="shared" si="42"/>
        <v>1</v>
      </c>
      <c r="AH45" s="1">
        <f t="shared" si="43"/>
        <v>1</v>
      </c>
      <c r="AI45" s="1">
        <f t="shared" si="44"/>
        <v>1</v>
      </c>
      <c r="AJ45" s="80">
        <v>0.1111111111111111</v>
      </c>
      <c r="AK45" s="24">
        <f t="shared" si="45"/>
        <v>1</v>
      </c>
      <c r="AL45" s="24">
        <f t="shared" si="46"/>
        <v>1</v>
      </c>
      <c r="AM45" s="21">
        <f t="shared" si="47"/>
        <v>1</v>
      </c>
      <c r="AN45" s="21">
        <f t="shared" si="48"/>
        <v>1</v>
      </c>
      <c r="AO45" s="44">
        <f t="shared" si="49"/>
        <v>1</v>
      </c>
      <c r="AP45" s="44">
        <f t="shared" si="50"/>
        <v>1</v>
      </c>
      <c r="AQ45" s="90">
        <f t="shared" si="51"/>
        <v>0</v>
      </c>
      <c r="AR45" s="24">
        <f t="shared" si="52"/>
        <v>0</v>
      </c>
      <c r="AS45" s="21">
        <f t="shared" si="53"/>
        <v>0</v>
      </c>
      <c r="AT45" s="21">
        <f t="shared" si="54"/>
        <v>0</v>
      </c>
      <c r="AU45" s="44">
        <f t="shared" si="55"/>
        <v>0</v>
      </c>
      <c r="AV45" s="89">
        <f t="shared" si="56"/>
        <v>0</v>
      </c>
    </row>
    <row r="46" spans="1:48" x14ac:dyDescent="0.3">
      <c r="B46" s="1">
        <f t="shared" si="15"/>
        <v>1</v>
      </c>
      <c r="C46" s="77">
        <f t="shared" si="16"/>
        <v>1</v>
      </c>
      <c r="D46" s="1">
        <f t="shared" si="17"/>
        <v>1</v>
      </c>
      <c r="E46" s="77">
        <f t="shared" si="18"/>
        <v>0.875</v>
      </c>
      <c r="F46" s="1">
        <f t="shared" si="19"/>
        <v>1</v>
      </c>
      <c r="G46" s="1">
        <f t="shared" si="20"/>
        <v>1</v>
      </c>
      <c r="I46" s="1">
        <f t="shared" si="21"/>
        <v>1</v>
      </c>
      <c r="J46" s="77">
        <f t="shared" si="22"/>
        <v>1</v>
      </c>
      <c r="K46" s="1">
        <f t="shared" si="23"/>
        <v>1</v>
      </c>
      <c r="L46" s="77">
        <f t="shared" si="24"/>
        <v>1</v>
      </c>
      <c r="M46" s="1">
        <f t="shared" si="25"/>
        <v>1</v>
      </c>
      <c r="N46" s="1">
        <f t="shared" si="26"/>
        <v>1</v>
      </c>
      <c r="P46" s="1">
        <f t="shared" si="27"/>
        <v>1</v>
      </c>
      <c r="Q46" s="77">
        <f t="shared" si="28"/>
        <v>1</v>
      </c>
      <c r="R46" s="1">
        <f t="shared" si="29"/>
        <v>1</v>
      </c>
      <c r="S46" s="77">
        <f t="shared" si="30"/>
        <v>1</v>
      </c>
      <c r="T46" s="1">
        <f t="shared" si="31"/>
        <v>1</v>
      </c>
      <c r="U46" s="1">
        <f t="shared" si="32"/>
        <v>1</v>
      </c>
      <c r="W46" s="1">
        <f t="shared" si="33"/>
        <v>1</v>
      </c>
      <c r="X46" s="77">
        <f t="shared" si="34"/>
        <v>1</v>
      </c>
      <c r="Y46" s="1">
        <f t="shared" si="35"/>
        <v>1</v>
      </c>
      <c r="Z46" s="77">
        <f t="shared" si="36"/>
        <v>1</v>
      </c>
      <c r="AA46" s="1">
        <f t="shared" si="37"/>
        <v>1</v>
      </c>
      <c r="AB46" s="1">
        <f t="shared" si="38"/>
        <v>1</v>
      </c>
      <c r="AD46" s="1">
        <f t="shared" si="39"/>
        <v>1</v>
      </c>
      <c r="AE46" s="77">
        <f t="shared" si="40"/>
        <v>1</v>
      </c>
      <c r="AF46" s="1">
        <f t="shared" si="41"/>
        <v>1</v>
      </c>
      <c r="AG46" s="77">
        <f t="shared" si="42"/>
        <v>1</v>
      </c>
      <c r="AH46" s="1">
        <f t="shared" si="43"/>
        <v>1</v>
      </c>
      <c r="AI46" s="1">
        <f t="shared" si="44"/>
        <v>1</v>
      </c>
      <c r="AJ46" s="80">
        <v>0.125</v>
      </c>
      <c r="AK46" s="24">
        <f t="shared" si="45"/>
        <v>1</v>
      </c>
      <c r="AL46" s="24">
        <f t="shared" si="46"/>
        <v>1</v>
      </c>
      <c r="AM46" s="21">
        <f t="shared" si="47"/>
        <v>1</v>
      </c>
      <c r="AN46" s="21">
        <f t="shared" si="48"/>
        <v>0.97499999999999998</v>
      </c>
      <c r="AO46" s="44">
        <f t="shared" si="49"/>
        <v>1</v>
      </c>
      <c r="AP46" s="44">
        <f t="shared" si="50"/>
        <v>1</v>
      </c>
      <c r="AQ46" s="90">
        <f t="shared" si="51"/>
        <v>0</v>
      </c>
      <c r="AR46" s="24">
        <f t="shared" si="52"/>
        <v>0</v>
      </c>
      <c r="AS46" s="21">
        <f t="shared" si="53"/>
        <v>0</v>
      </c>
      <c r="AT46" s="21">
        <f t="shared" si="54"/>
        <v>2.4999999999999994E-2</v>
      </c>
      <c r="AU46" s="44">
        <f t="shared" si="55"/>
        <v>0</v>
      </c>
      <c r="AV46" s="89">
        <f t="shared" si="56"/>
        <v>0</v>
      </c>
    </row>
    <row r="47" spans="1:48" x14ac:dyDescent="0.3">
      <c r="B47" s="1">
        <f t="shared" si="15"/>
        <v>1</v>
      </c>
      <c r="C47" s="77">
        <f t="shared" si="16"/>
        <v>1</v>
      </c>
      <c r="D47" s="1">
        <f t="shared" si="17"/>
        <v>1</v>
      </c>
      <c r="E47" s="77">
        <f t="shared" si="18"/>
        <v>1</v>
      </c>
      <c r="F47" s="1">
        <f t="shared" si="19"/>
        <v>1</v>
      </c>
      <c r="G47" s="1">
        <f t="shared" si="20"/>
        <v>1</v>
      </c>
      <c r="I47" s="1">
        <f t="shared" si="21"/>
        <v>1</v>
      </c>
      <c r="J47" s="77">
        <f t="shared" si="22"/>
        <v>1</v>
      </c>
      <c r="K47" s="1">
        <f t="shared" si="23"/>
        <v>1</v>
      </c>
      <c r="L47" s="77">
        <f t="shared" si="24"/>
        <v>1</v>
      </c>
      <c r="M47" s="1">
        <f t="shared" si="25"/>
        <v>1</v>
      </c>
      <c r="N47" s="1">
        <f t="shared" si="26"/>
        <v>1</v>
      </c>
      <c r="P47" s="1">
        <f t="shared" si="27"/>
        <v>1</v>
      </c>
      <c r="Q47" s="77">
        <f t="shared" si="28"/>
        <v>1</v>
      </c>
      <c r="R47" s="1">
        <f t="shared" si="29"/>
        <v>1</v>
      </c>
      <c r="S47" s="77">
        <f t="shared" si="30"/>
        <v>1</v>
      </c>
      <c r="T47" s="1">
        <f t="shared" si="31"/>
        <v>1</v>
      </c>
      <c r="U47" s="1">
        <f t="shared" si="32"/>
        <v>1</v>
      </c>
      <c r="W47" s="1">
        <f t="shared" si="33"/>
        <v>1</v>
      </c>
      <c r="X47" s="77">
        <f t="shared" si="34"/>
        <v>1</v>
      </c>
      <c r="Y47" s="1">
        <f t="shared" si="35"/>
        <v>1</v>
      </c>
      <c r="Z47" s="77">
        <f t="shared" si="36"/>
        <v>1</v>
      </c>
      <c r="AA47" s="1">
        <f t="shared" si="37"/>
        <v>1</v>
      </c>
      <c r="AB47" s="1">
        <f t="shared" si="38"/>
        <v>1</v>
      </c>
      <c r="AD47" s="1">
        <f t="shared" si="39"/>
        <v>1</v>
      </c>
      <c r="AE47" s="77">
        <f t="shared" si="40"/>
        <v>1</v>
      </c>
      <c r="AF47" s="1">
        <f t="shared" si="41"/>
        <v>1</v>
      </c>
      <c r="AG47" s="77">
        <f t="shared" si="42"/>
        <v>1</v>
      </c>
      <c r="AH47" s="1">
        <f t="shared" si="43"/>
        <v>1</v>
      </c>
      <c r="AI47" s="1">
        <f t="shared" si="44"/>
        <v>1</v>
      </c>
      <c r="AJ47" s="80">
        <v>0.14285714285714285</v>
      </c>
      <c r="AK47" s="24">
        <f t="shared" si="45"/>
        <v>1</v>
      </c>
      <c r="AL47" s="24">
        <f t="shared" si="46"/>
        <v>1</v>
      </c>
      <c r="AM47" s="21">
        <f t="shared" si="47"/>
        <v>1</v>
      </c>
      <c r="AN47" s="21">
        <f t="shared" si="48"/>
        <v>1</v>
      </c>
      <c r="AO47" s="44">
        <f t="shared" si="49"/>
        <v>1</v>
      </c>
      <c r="AP47" s="44">
        <f t="shared" si="50"/>
        <v>1</v>
      </c>
      <c r="AQ47" s="90">
        <f t="shared" si="51"/>
        <v>0</v>
      </c>
      <c r="AR47" s="24">
        <f t="shared" si="52"/>
        <v>0</v>
      </c>
      <c r="AS47" s="21">
        <f t="shared" si="53"/>
        <v>0</v>
      </c>
      <c r="AT47" s="21">
        <f t="shared" si="54"/>
        <v>0</v>
      </c>
      <c r="AU47" s="44">
        <f t="shared" si="55"/>
        <v>0</v>
      </c>
      <c r="AV47" s="89">
        <f t="shared" si="56"/>
        <v>0</v>
      </c>
    </row>
    <row r="48" spans="1:48" x14ac:dyDescent="0.3">
      <c r="B48" s="1">
        <f t="shared" si="15"/>
        <v>1</v>
      </c>
      <c r="C48" s="77">
        <f t="shared" si="16"/>
        <v>1</v>
      </c>
      <c r="D48" s="1">
        <f t="shared" si="17"/>
        <v>1</v>
      </c>
      <c r="E48" s="77">
        <f t="shared" si="18"/>
        <v>1</v>
      </c>
      <c r="F48" s="1">
        <f t="shared" si="19"/>
        <v>1</v>
      </c>
      <c r="G48" s="1">
        <f t="shared" si="20"/>
        <v>1</v>
      </c>
      <c r="I48" s="1">
        <f t="shared" si="21"/>
        <v>1</v>
      </c>
      <c r="J48" s="77">
        <f t="shared" si="22"/>
        <v>1</v>
      </c>
      <c r="K48" s="1">
        <f t="shared" si="23"/>
        <v>1</v>
      </c>
      <c r="L48" s="77">
        <f t="shared" si="24"/>
        <v>1</v>
      </c>
      <c r="M48" s="1">
        <f t="shared" si="25"/>
        <v>1</v>
      </c>
      <c r="N48" s="1">
        <f t="shared" si="26"/>
        <v>1</v>
      </c>
      <c r="P48" s="1">
        <f t="shared" si="27"/>
        <v>1</v>
      </c>
      <c r="Q48" s="77">
        <f t="shared" si="28"/>
        <v>1</v>
      </c>
      <c r="R48" s="1">
        <f t="shared" si="29"/>
        <v>1</v>
      </c>
      <c r="S48" s="77">
        <f t="shared" si="30"/>
        <v>1</v>
      </c>
      <c r="T48" s="1">
        <f t="shared" si="31"/>
        <v>1</v>
      </c>
      <c r="U48" s="1">
        <f t="shared" si="32"/>
        <v>1</v>
      </c>
      <c r="W48" s="1">
        <f t="shared" si="33"/>
        <v>1</v>
      </c>
      <c r="X48" s="77">
        <f t="shared" si="34"/>
        <v>1</v>
      </c>
      <c r="Y48" s="1">
        <f t="shared" si="35"/>
        <v>1</v>
      </c>
      <c r="Z48" s="77">
        <f t="shared" si="36"/>
        <v>1</v>
      </c>
      <c r="AA48" s="1">
        <f t="shared" si="37"/>
        <v>1</v>
      </c>
      <c r="AB48" s="1">
        <f t="shared" si="38"/>
        <v>1</v>
      </c>
      <c r="AD48" s="1">
        <f t="shared" si="39"/>
        <v>1</v>
      </c>
      <c r="AE48" s="77">
        <f t="shared" si="40"/>
        <v>1</v>
      </c>
      <c r="AF48" s="1">
        <f t="shared" si="41"/>
        <v>1</v>
      </c>
      <c r="AG48" s="77">
        <f t="shared" si="42"/>
        <v>0.7</v>
      </c>
      <c r="AH48" s="1">
        <f t="shared" si="43"/>
        <v>1</v>
      </c>
      <c r="AI48" s="1">
        <f t="shared" si="44"/>
        <v>1</v>
      </c>
      <c r="AJ48" s="80">
        <v>0.16666666666666666</v>
      </c>
      <c r="AK48" s="24">
        <f t="shared" si="45"/>
        <v>1</v>
      </c>
      <c r="AL48" s="24">
        <f t="shared" si="46"/>
        <v>1</v>
      </c>
      <c r="AM48" s="21">
        <f t="shared" si="47"/>
        <v>1</v>
      </c>
      <c r="AN48" s="21">
        <f t="shared" si="48"/>
        <v>0.94000000000000006</v>
      </c>
      <c r="AO48" s="44">
        <f t="shared" si="49"/>
        <v>1</v>
      </c>
      <c r="AP48" s="44">
        <f t="shared" si="50"/>
        <v>1</v>
      </c>
      <c r="AQ48" s="90">
        <f t="shared" si="51"/>
        <v>0</v>
      </c>
      <c r="AR48" s="24">
        <f t="shared" si="52"/>
        <v>0</v>
      </c>
      <c r="AS48" s="21">
        <f t="shared" si="53"/>
        <v>0</v>
      </c>
      <c r="AT48" s="21">
        <f t="shared" si="54"/>
        <v>5.9999999999999651E-2</v>
      </c>
      <c r="AU48" s="44">
        <f t="shared" si="55"/>
        <v>0</v>
      </c>
      <c r="AV48" s="89">
        <f t="shared" si="56"/>
        <v>0</v>
      </c>
    </row>
    <row r="49" spans="1:52" x14ac:dyDescent="0.3">
      <c r="B49" s="1">
        <f t="shared" si="15"/>
        <v>1</v>
      </c>
      <c r="C49" s="77">
        <f t="shared" si="16"/>
        <v>1</v>
      </c>
      <c r="D49" s="1">
        <f t="shared" si="17"/>
        <v>1</v>
      </c>
      <c r="E49" s="77">
        <f t="shared" si="18"/>
        <v>1</v>
      </c>
      <c r="F49" s="1">
        <f t="shared" si="19"/>
        <v>1</v>
      </c>
      <c r="G49" s="1">
        <f t="shared" si="20"/>
        <v>1</v>
      </c>
      <c r="I49" s="1">
        <f t="shared" si="21"/>
        <v>1</v>
      </c>
      <c r="J49" s="77">
        <f t="shared" si="22"/>
        <v>1</v>
      </c>
      <c r="K49" s="1">
        <f t="shared" si="23"/>
        <v>1</v>
      </c>
      <c r="L49" s="77">
        <f t="shared" si="24"/>
        <v>0.875</v>
      </c>
      <c r="M49" s="1">
        <f t="shared" si="25"/>
        <v>1</v>
      </c>
      <c r="N49" s="1">
        <f t="shared" si="26"/>
        <v>1</v>
      </c>
      <c r="P49" s="1">
        <f t="shared" si="27"/>
        <v>1</v>
      </c>
      <c r="Q49" s="77">
        <f t="shared" si="28"/>
        <v>1</v>
      </c>
      <c r="R49" s="1">
        <f t="shared" si="29"/>
        <v>1</v>
      </c>
      <c r="S49" s="77">
        <f t="shared" si="30"/>
        <v>1</v>
      </c>
      <c r="T49" s="1">
        <f t="shared" si="31"/>
        <v>1</v>
      </c>
      <c r="U49" s="1">
        <f t="shared" si="32"/>
        <v>1</v>
      </c>
      <c r="W49" s="1">
        <f t="shared" si="33"/>
        <v>1</v>
      </c>
      <c r="X49" s="77">
        <f t="shared" si="34"/>
        <v>1</v>
      </c>
      <c r="Y49" s="1">
        <f t="shared" si="35"/>
        <v>1</v>
      </c>
      <c r="Z49" s="77">
        <f t="shared" si="36"/>
        <v>1</v>
      </c>
      <c r="AA49" s="1">
        <f t="shared" si="37"/>
        <v>1</v>
      </c>
      <c r="AB49" s="1">
        <f t="shared" si="38"/>
        <v>1</v>
      </c>
      <c r="AD49" s="1">
        <f t="shared" si="39"/>
        <v>1</v>
      </c>
      <c r="AE49" s="77">
        <f t="shared" si="40"/>
        <v>1</v>
      </c>
      <c r="AF49" s="1">
        <f t="shared" si="41"/>
        <v>1</v>
      </c>
      <c r="AG49" s="77">
        <f t="shared" si="42"/>
        <v>1</v>
      </c>
      <c r="AH49" s="1">
        <f t="shared" si="43"/>
        <v>1</v>
      </c>
      <c r="AI49" s="1">
        <f t="shared" si="44"/>
        <v>1</v>
      </c>
      <c r="AJ49" s="80">
        <v>0.2</v>
      </c>
      <c r="AK49" s="24">
        <f t="shared" si="45"/>
        <v>1</v>
      </c>
      <c r="AL49" s="24">
        <f t="shared" si="46"/>
        <v>1</v>
      </c>
      <c r="AM49" s="21">
        <f t="shared" si="47"/>
        <v>1</v>
      </c>
      <c r="AN49" s="21">
        <f t="shared" si="48"/>
        <v>0.97499999999999998</v>
      </c>
      <c r="AO49" s="44">
        <f t="shared" si="49"/>
        <v>1</v>
      </c>
      <c r="AP49" s="44">
        <f t="shared" si="50"/>
        <v>1</v>
      </c>
      <c r="AQ49" s="90">
        <f t="shared" si="51"/>
        <v>0</v>
      </c>
      <c r="AR49" s="24">
        <f t="shared" si="52"/>
        <v>0</v>
      </c>
      <c r="AS49" s="21">
        <f t="shared" si="53"/>
        <v>0</v>
      </c>
      <c r="AT49" s="21">
        <f t="shared" si="54"/>
        <v>2.4999999999999994E-2</v>
      </c>
      <c r="AU49" s="44">
        <f t="shared" si="55"/>
        <v>0</v>
      </c>
      <c r="AV49" s="89">
        <f t="shared" si="56"/>
        <v>0</v>
      </c>
    </row>
    <row r="50" spans="1:52" x14ac:dyDescent="0.3">
      <c r="B50" s="1">
        <f t="shared" si="15"/>
        <v>1</v>
      </c>
      <c r="C50" s="77">
        <f t="shared" si="16"/>
        <v>1</v>
      </c>
      <c r="D50" s="1">
        <f t="shared" si="17"/>
        <v>1</v>
      </c>
      <c r="E50" s="77">
        <f t="shared" si="18"/>
        <v>1</v>
      </c>
      <c r="F50" s="1">
        <f t="shared" si="19"/>
        <v>1</v>
      </c>
      <c r="G50" s="1">
        <f t="shared" si="20"/>
        <v>1</v>
      </c>
      <c r="I50" s="1">
        <f t="shared" si="21"/>
        <v>1</v>
      </c>
      <c r="J50" s="77">
        <f t="shared" si="22"/>
        <v>1</v>
      </c>
      <c r="K50" s="1">
        <f t="shared" si="23"/>
        <v>1</v>
      </c>
      <c r="L50" s="77">
        <f t="shared" si="24"/>
        <v>1</v>
      </c>
      <c r="M50" s="1">
        <f t="shared" si="25"/>
        <v>1</v>
      </c>
      <c r="N50" s="1">
        <f t="shared" si="26"/>
        <v>1</v>
      </c>
      <c r="P50" s="1">
        <f t="shared" si="27"/>
        <v>1</v>
      </c>
      <c r="Q50" s="77">
        <f t="shared" si="28"/>
        <v>1</v>
      </c>
      <c r="R50" s="1">
        <f t="shared" si="29"/>
        <v>1</v>
      </c>
      <c r="S50" s="77">
        <f t="shared" si="30"/>
        <v>1</v>
      </c>
      <c r="T50" s="1">
        <f t="shared" si="31"/>
        <v>1</v>
      </c>
      <c r="U50" s="1">
        <f t="shared" si="32"/>
        <v>1</v>
      </c>
      <c r="W50" s="1">
        <f t="shared" si="33"/>
        <v>1</v>
      </c>
      <c r="X50" s="77">
        <f t="shared" si="34"/>
        <v>1</v>
      </c>
      <c r="Y50" s="1">
        <f t="shared" si="35"/>
        <v>1</v>
      </c>
      <c r="Z50" s="77">
        <f t="shared" si="36"/>
        <v>1</v>
      </c>
      <c r="AA50" s="1">
        <f t="shared" si="37"/>
        <v>1</v>
      </c>
      <c r="AB50" s="1">
        <f t="shared" si="38"/>
        <v>1</v>
      </c>
      <c r="AD50" s="1">
        <f t="shared" si="39"/>
        <v>1</v>
      </c>
      <c r="AE50" s="77">
        <f t="shared" si="40"/>
        <v>1</v>
      </c>
      <c r="AF50" s="1">
        <f t="shared" si="41"/>
        <v>1</v>
      </c>
      <c r="AG50" s="77">
        <f t="shared" si="42"/>
        <v>0.7</v>
      </c>
      <c r="AH50" s="1">
        <f t="shared" si="43"/>
        <v>1</v>
      </c>
      <c r="AI50" s="1">
        <f t="shared" si="44"/>
        <v>1</v>
      </c>
      <c r="AJ50" s="80">
        <v>0.25</v>
      </c>
      <c r="AK50" s="24">
        <f t="shared" si="45"/>
        <v>1</v>
      </c>
      <c r="AL50" s="24">
        <f t="shared" si="46"/>
        <v>1</v>
      </c>
      <c r="AM50" s="21">
        <f t="shared" si="47"/>
        <v>1</v>
      </c>
      <c r="AN50" s="21">
        <f t="shared" si="48"/>
        <v>0.94000000000000006</v>
      </c>
      <c r="AO50" s="44">
        <f t="shared" si="49"/>
        <v>1</v>
      </c>
      <c r="AP50" s="44">
        <f t="shared" si="50"/>
        <v>1</v>
      </c>
      <c r="AQ50" s="90">
        <f t="shared" si="51"/>
        <v>0</v>
      </c>
      <c r="AR50" s="24">
        <f t="shared" si="52"/>
        <v>0</v>
      </c>
      <c r="AS50" s="21">
        <f t="shared" si="53"/>
        <v>0</v>
      </c>
      <c r="AT50" s="21">
        <f t="shared" si="54"/>
        <v>5.9999999999999651E-2</v>
      </c>
      <c r="AU50" s="44">
        <f t="shared" si="55"/>
        <v>0</v>
      </c>
      <c r="AV50" s="89">
        <f t="shared" si="56"/>
        <v>0</v>
      </c>
    </row>
    <row r="51" spans="1:52" x14ac:dyDescent="0.3">
      <c r="B51" s="1">
        <f t="shared" si="15"/>
        <v>1</v>
      </c>
      <c r="C51" s="77">
        <f t="shared" si="16"/>
        <v>1</v>
      </c>
      <c r="D51" s="1">
        <f t="shared" si="17"/>
        <v>1</v>
      </c>
      <c r="E51" s="77">
        <f t="shared" si="18"/>
        <v>1</v>
      </c>
      <c r="F51" s="1">
        <f t="shared" si="19"/>
        <v>1</v>
      </c>
      <c r="G51" s="1">
        <f t="shared" si="20"/>
        <v>1</v>
      </c>
      <c r="I51" s="1">
        <f t="shared" si="21"/>
        <v>1</v>
      </c>
      <c r="J51" s="77">
        <f t="shared" si="22"/>
        <v>1</v>
      </c>
      <c r="K51" s="1">
        <f t="shared" si="23"/>
        <v>1</v>
      </c>
      <c r="L51" s="77">
        <f t="shared" si="24"/>
        <v>1</v>
      </c>
      <c r="M51" s="1">
        <f t="shared" si="25"/>
        <v>1</v>
      </c>
      <c r="N51" s="1">
        <f t="shared" si="26"/>
        <v>1</v>
      </c>
      <c r="P51" s="1">
        <f t="shared" si="27"/>
        <v>1</v>
      </c>
      <c r="Q51" s="77">
        <f t="shared" si="28"/>
        <v>1</v>
      </c>
      <c r="R51" s="1">
        <f t="shared" si="29"/>
        <v>1</v>
      </c>
      <c r="S51" s="77">
        <f t="shared" si="30"/>
        <v>0.875</v>
      </c>
      <c r="T51" s="1">
        <f t="shared" si="31"/>
        <v>1</v>
      </c>
      <c r="U51" s="1">
        <f t="shared" si="32"/>
        <v>1</v>
      </c>
      <c r="W51" s="1">
        <f t="shared" si="33"/>
        <v>1</v>
      </c>
      <c r="X51" s="77">
        <f t="shared" si="34"/>
        <v>1</v>
      </c>
      <c r="Y51" s="1">
        <f t="shared" si="35"/>
        <v>1</v>
      </c>
      <c r="Z51" s="77">
        <f t="shared" si="36"/>
        <v>1</v>
      </c>
      <c r="AA51" s="1">
        <f t="shared" si="37"/>
        <v>1</v>
      </c>
      <c r="AB51" s="1">
        <f t="shared" si="38"/>
        <v>1</v>
      </c>
      <c r="AD51" s="1">
        <f t="shared" si="39"/>
        <v>1</v>
      </c>
      <c r="AE51" s="77">
        <f t="shared" si="40"/>
        <v>1</v>
      </c>
      <c r="AF51" s="1">
        <f t="shared" si="41"/>
        <v>1</v>
      </c>
      <c r="AG51" s="77">
        <f t="shared" si="42"/>
        <v>0.875</v>
      </c>
      <c r="AH51" s="1">
        <f t="shared" si="43"/>
        <v>1</v>
      </c>
      <c r="AI51" s="1">
        <f t="shared" si="44"/>
        <v>1</v>
      </c>
      <c r="AJ51" s="80">
        <v>0.33333333333333331</v>
      </c>
      <c r="AK51" s="24">
        <f t="shared" si="45"/>
        <v>1</v>
      </c>
      <c r="AL51" s="24">
        <f t="shared" si="46"/>
        <v>1</v>
      </c>
      <c r="AM51" s="21">
        <f t="shared" si="47"/>
        <v>1</v>
      </c>
      <c r="AN51" s="21">
        <f t="shared" si="48"/>
        <v>0.95</v>
      </c>
      <c r="AO51" s="44">
        <f t="shared" si="49"/>
        <v>1</v>
      </c>
      <c r="AP51" s="44">
        <f t="shared" si="50"/>
        <v>1</v>
      </c>
      <c r="AQ51" s="90">
        <f t="shared" si="51"/>
        <v>0</v>
      </c>
      <c r="AR51" s="24">
        <f t="shared" si="52"/>
        <v>0</v>
      </c>
      <c r="AS51" s="21">
        <f t="shared" si="53"/>
        <v>0</v>
      </c>
      <c r="AT51" s="21">
        <f t="shared" si="54"/>
        <v>3.0618621784789721E-2</v>
      </c>
      <c r="AU51" s="44">
        <f t="shared" si="55"/>
        <v>0</v>
      </c>
      <c r="AV51" s="89">
        <f t="shared" si="56"/>
        <v>0</v>
      </c>
    </row>
    <row r="52" spans="1:52" x14ac:dyDescent="0.3">
      <c r="B52" s="1">
        <f t="shared" si="15"/>
        <v>1</v>
      </c>
      <c r="C52" s="77">
        <f t="shared" si="16"/>
        <v>1</v>
      </c>
      <c r="D52" s="1">
        <f t="shared" si="17"/>
        <v>1</v>
      </c>
      <c r="E52" s="77">
        <f t="shared" si="18"/>
        <v>1</v>
      </c>
      <c r="F52" s="1">
        <f t="shared" si="19"/>
        <v>1</v>
      </c>
      <c r="G52" s="1">
        <f t="shared" si="20"/>
        <v>1</v>
      </c>
      <c r="I52" s="1">
        <f t="shared" si="21"/>
        <v>1</v>
      </c>
      <c r="J52" s="77">
        <f t="shared" si="22"/>
        <v>1</v>
      </c>
      <c r="K52" s="1">
        <f t="shared" si="23"/>
        <v>1</v>
      </c>
      <c r="L52" s="77">
        <f t="shared" si="24"/>
        <v>0.7</v>
      </c>
      <c r="M52" s="1">
        <f t="shared" si="25"/>
        <v>1</v>
      </c>
      <c r="N52" s="1">
        <f t="shared" si="26"/>
        <v>1</v>
      </c>
      <c r="P52" s="1">
        <f t="shared" si="27"/>
        <v>1</v>
      </c>
      <c r="Q52" s="77">
        <f t="shared" si="28"/>
        <v>1</v>
      </c>
      <c r="R52" s="1">
        <f t="shared" si="29"/>
        <v>1</v>
      </c>
      <c r="S52" s="77">
        <f t="shared" si="30"/>
        <v>0.7</v>
      </c>
      <c r="T52" s="1">
        <f t="shared" si="31"/>
        <v>1</v>
      </c>
      <c r="U52" s="1">
        <f t="shared" si="32"/>
        <v>1</v>
      </c>
      <c r="W52" s="1">
        <f t="shared" si="33"/>
        <v>1</v>
      </c>
      <c r="X52" s="77">
        <f t="shared" si="34"/>
        <v>1</v>
      </c>
      <c r="Y52" s="1">
        <f t="shared" si="35"/>
        <v>1</v>
      </c>
      <c r="Z52" s="77">
        <f t="shared" si="36"/>
        <v>0.875</v>
      </c>
      <c r="AA52" s="1">
        <f t="shared" si="37"/>
        <v>1</v>
      </c>
      <c r="AB52" s="1">
        <f t="shared" si="38"/>
        <v>1</v>
      </c>
      <c r="AD52" s="1">
        <f t="shared" si="39"/>
        <v>1</v>
      </c>
      <c r="AE52" s="77">
        <f t="shared" si="40"/>
        <v>1</v>
      </c>
      <c r="AF52" s="1">
        <f t="shared" si="41"/>
        <v>1</v>
      </c>
      <c r="AG52" s="77">
        <f t="shared" si="42"/>
        <v>0.63636363636363635</v>
      </c>
      <c r="AH52" s="1">
        <f t="shared" si="43"/>
        <v>1</v>
      </c>
      <c r="AI52" s="1">
        <f t="shared" si="44"/>
        <v>1</v>
      </c>
      <c r="AJ52" s="80">
        <v>0.5</v>
      </c>
      <c r="AK52" s="24">
        <f t="shared" si="45"/>
        <v>1</v>
      </c>
      <c r="AL52" s="24">
        <f t="shared" si="46"/>
        <v>1</v>
      </c>
      <c r="AM52" s="21">
        <f t="shared" si="47"/>
        <v>1</v>
      </c>
      <c r="AN52" s="21">
        <f t="shared" si="48"/>
        <v>0.78227272727272723</v>
      </c>
      <c r="AO52" s="44">
        <f t="shared" si="49"/>
        <v>1</v>
      </c>
      <c r="AP52" s="44">
        <f t="shared" si="50"/>
        <v>1</v>
      </c>
      <c r="AQ52" s="90">
        <f t="shared" si="51"/>
        <v>0</v>
      </c>
      <c r="AR52" s="24">
        <f t="shared" si="52"/>
        <v>0</v>
      </c>
      <c r="AS52" s="21">
        <f t="shared" si="53"/>
        <v>0</v>
      </c>
      <c r="AT52" s="21">
        <f t="shared" si="54"/>
        <v>6.7390866781929959E-2</v>
      </c>
      <c r="AU52" s="44">
        <f t="shared" si="55"/>
        <v>0</v>
      </c>
      <c r="AV52" s="89">
        <f t="shared" si="56"/>
        <v>0</v>
      </c>
      <c r="AY52" s="8"/>
      <c r="AZ52" s="8"/>
    </row>
    <row r="53" spans="1:52" x14ac:dyDescent="0.3">
      <c r="B53" s="1">
        <f t="shared" si="15"/>
        <v>1</v>
      </c>
      <c r="C53" s="77">
        <f t="shared" si="16"/>
        <v>1</v>
      </c>
      <c r="D53" s="1">
        <f t="shared" si="17"/>
        <v>0.8571428571428571</v>
      </c>
      <c r="E53" s="77">
        <f t="shared" si="18"/>
        <v>0.8571428571428571</v>
      </c>
      <c r="F53" s="1">
        <f t="shared" si="19"/>
        <v>1</v>
      </c>
      <c r="G53" s="1">
        <f t="shared" si="20"/>
        <v>1</v>
      </c>
      <c r="I53" s="1">
        <f t="shared" si="21"/>
        <v>1</v>
      </c>
      <c r="J53" s="77">
        <f t="shared" si="22"/>
        <v>1</v>
      </c>
      <c r="K53" s="1">
        <f t="shared" si="23"/>
        <v>1</v>
      </c>
      <c r="L53" s="77">
        <f t="shared" si="24"/>
        <v>1</v>
      </c>
      <c r="M53" s="1">
        <f t="shared" si="25"/>
        <v>1</v>
      </c>
      <c r="N53" s="1">
        <f t="shared" si="26"/>
        <v>1</v>
      </c>
      <c r="P53" s="1">
        <f t="shared" si="27"/>
        <v>1</v>
      </c>
      <c r="Q53" s="77">
        <f t="shared" si="28"/>
        <v>1</v>
      </c>
      <c r="R53" s="1">
        <f t="shared" si="29"/>
        <v>1</v>
      </c>
      <c r="S53" s="77">
        <f t="shared" si="30"/>
        <v>0.7</v>
      </c>
      <c r="T53" s="1">
        <f t="shared" si="31"/>
        <v>1</v>
      </c>
      <c r="U53" s="1">
        <f t="shared" si="32"/>
        <v>1</v>
      </c>
      <c r="W53" s="1">
        <f t="shared" si="33"/>
        <v>1</v>
      </c>
      <c r="X53" s="77">
        <f t="shared" si="34"/>
        <v>1</v>
      </c>
      <c r="Y53" s="1">
        <f t="shared" si="35"/>
        <v>1</v>
      </c>
      <c r="Z53" s="77">
        <f t="shared" si="36"/>
        <v>1</v>
      </c>
      <c r="AA53" s="1">
        <f t="shared" si="37"/>
        <v>1</v>
      </c>
      <c r="AB53" s="1">
        <f t="shared" si="38"/>
        <v>1</v>
      </c>
      <c r="AD53" s="1">
        <f t="shared" si="39"/>
        <v>1</v>
      </c>
      <c r="AE53" s="77">
        <f t="shared" si="40"/>
        <v>1</v>
      </c>
      <c r="AF53" s="1">
        <f t="shared" si="41"/>
        <v>1</v>
      </c>
      <c r="AG53" s="77">
        <f t="shared" si="42"/>
        <v>0.875</v>
      </c>
      <c r="AH53" s="1">
        <f t="shared" si="43"/>
        <v>1</v>
      </c>
      <c r="AI53" s="1">
        <f t="shared" si="44"/>
        <v>1</v>
      </c>
      <c r="AJ53" s="80">
        <v>1</v>
      </c>
      <c r="AK53" s="24">
        <f t="shared" si="45"/>
        <v>1</v>
      </c>
      <c r="AL53" s="24">
        <f t="shared" si="46"/>
        <v>1</v>
      </c>
      <c r="AM53" s="21">
        <f t="shared" si="47"/>
        <v>0.97142857142857153</v>
      </c>
      <c r="AN53" s="21">
        <f t="shared" si="48"/>
        <v>0.88642857142857134</v>
      </c>
      <c r="AO53" s="44">
        <f t="shared" si="49"/>
        <v>1</v>
      </c>
      <c r="AP53" s="44">
        <f t="shared" si="50"/>
        <v>1</v>
      </c>
      <c r="AQ53" s="90">
        <f t="shared" si="51"/>
        <v>0</v>
      </c>
      <c r="AR53" s="24">
        <f t="shared" si="52"/>
        <v>0</v>
      </c>
      <c r="AS53" s="21">
        <f t="shared" si="53"/>
        <v>2.8571428571428577E-2</v>
      </c>
      <c r="AT53" s="21">
        <f t="shared" si="54"/>
        <v>5.5471080901011265E-2</v>
      </c>
      <c r="AU53" s="44">
        <f t="shared" si="55"/>
        <v>0</v>
      </c>
      <c r="AV53" s="89">
        <f t="shared" si="56"/>
        <v>0</v>
      </c>
      <c r="AY53" s="8"/>
      <c r="AZ53" s="8"/>
    </row>
    <row r="54" spans="1:52" x14ac:dyDescent="0.3">
      <c r="B54" s="1">
        <f t="shared" si="15"/>
        <v>1</v>
      </c>
      <c r="C54" s="77">
        <f t="shared" si="16"/>
        <v>1</v>
      </c>
      <c r="D54" s="1">
        <f t="shared" si="17"/>
        <v>1</v>
      </c>
      <c r="E54" s="77">
        <f t="shared" si="18"/>
        <v>0.875</v>
      </c>
      <c r="F54" s="1">
        <f t="shared" si="19"/>
        <v>1</v>
      </c>
      <c r="G54" s="1">
        <f t="shared" si="20"/>
        <v>1</v>
      </c>
      <c r="I54" s="1">
        <f t="shared" si="21"/>
        <v>1</v>
      </c>
      <c r="J54" s="77">
        <f t="shared" si="22"/>
        <v>1</v>
      </c>
      <c r="K54" s="1">
        <f t="shared" si="23"/>
        <v>1</v>
      </c>
      <c r="L54" s="77">
        <f t="shared" si="24"/>
        <v>0.77777777777777779</v>
      </c>
      <c r="M54" s="1">
        <f t="shared" si="25"/>
        <v>1</v>
      </c>
      <c r="N54" s="1">
        <f t="shared" si="26"/>
        <v>1</v>
      </c>
      <c r="P54" s="1">
        <f t="shared" si="27"/>
        <v>1</v>
      </c>
      <c r="Q54" s="77">
        <f t="shared" si="28"/>
        <v>1</v>
      </c>
      <c r="R54" s="1">
        <f t="shared" si="29"/>
        <v>1</v>
      </c>
      <c r="S54" s="77">
        <f t="shared" si="30"/>
        <v>0.77777777777777779</v>
      </c>
      <c r="T54" s="1">
        <f t="shared" si="31"/>
        <v>1</v>
      </c>
      <c r="U54" s="1">
        <f t="shared" si="32"/>
        <v>1</v>
      </c>
      <c r="W54" s="1">
        <f t="shared" si="33"/>
        <v>1</v>
      </c>
      <c r="X54" s="77">
        <f t="shared" si="34"/>
        <v>1</v>
      </c>
      <c r="Y54" s="1">
        <f t="shared" si="35"/>
        <v>1</v>
      </c>
      <c r="Z54" s="77">
        <f t="shared" si="36"/>
        <v>1</v>
      </c>
      <c r="AA54" s="1">
        <f t="shared" si="37"/>
        <v>1</v>
      </c>
      <c r="AB54" s="1">
        <f t="shared" si="38"/>
        <v>1</v>
      </c>
      <c r="AD54" s="1">
        <f t="shared" si="39"/>
        <v>1</v>
      </c>
      <c r="AE54" s="77">
        <f t="shared" si="40"/>
        <v>1</v>
      </c>
      <c r="AF54" s="1">
        <f t="shared" si="41"/>
        <v>1</v>
      </c>
      <c r="AG54" s="77">
        <f t="shared" si="42"/>
        <v>0.77777777777777779</v>
      </c>
      <c r="AH54" s="1">
        <f t="shared" si="43"/>
        <v>1</v>
      </c>
      <c r="AI54" s="1">
        <f t="shared" si="44"/>
        <v>1</v>
      </c>
      <c r="AJ54" s="80">
        <v>1.1111111111111112</v>
      </c>
      <c r="AK54" s="24">
        <f t="shared" si="45"/>
        <v>1</v>
      </c>
      <c r="AL54" s="24">
        <f t="shared" si="46"/>
        <v>1</v>
      </c>
      <c r="AM54" s="21">
        <f t="shared" si="47"/>
        <v>1</v>
      </c>
      <c r="AN54" s="21">
        <f t="shared" si="48"/>
        <v>0.84166666666666656</v>
      </c>
      <c r="AO54" s="44">
        <f t="shared" si="49"/>
        <v>1</v>
      </c>
      <c r="AP54" s="44">
        <f t="shared" si="50"/>
        <v>1</v>
      </c>
      <c r="AQ54" s="90">
        <f t="shared" si="51"/>
        <v>0</v>
      </c>
      <c r="AR54" s="24">
        <f t="shared" si="52"/>
        <v>0</v>
      </c>
      <c r="AS54" s="21">
        <f t="shared" si="53"/>
        <v>0</v>
      </c>
      <c r="AT54" s="21">
        <f t="shared" si="54"/>
        <v>4.3832593994609939E-2</v>
      </c>
      <c r="AU54" s="44">
        <f t="shared" si="55"/>
        <v>0</v>
      </c>
      <c r="AV54" s="89">
        <f t="shared" si="56"/>
        <v>0</v>
      </c>
      <c r="AY54" s="8"/>
      <c r="AZ54" s="8"/>
    </row>
    <row r="55" spans="1:52" x14ac:dyDescent="0.3">
      <c r="B55" s="1">
        <f t="shared" si="15"/>
        <v>1</v>
      </c>
      <c r="C55" s="77">
        <f t="shared" si="16"/>
        <v>1</v>
      </c>
      <c r="D55" s="1">
        <f t="shared" si="17"/>
        <v>1</v>
      </c>
      <c r="E55" s="77">
        <f t="shared" si="18"/>
        <v>1</v>
      </c>
      <c r="F55" s="1">
        <f t="shared" si="19"/>
        <v>1</v>
      </c>
      <c r="G55" s="1">
        <f t="shared" si="20"/>
        <v>1</v>
      </c>
      <c r="I55" s="1">
        <f t="shared" si="21"/>
        <v>1</v>
      </c>
      <c r="J55" s="77">
        <f t="shared" si="22"/>
        <v>1</v>
      </c>
      <c r="K55" s="1">
        <f t="shared" si="23"/>
        <v>1</v>
      </c>
      <c r="L55" s="77">
        <f t="shared" si="24"/>
        <v>0.77777777777777779</v>
      </c>
      <c r="M55" s="1">
        <f t="shared" si="25"/>
        <v>1</v>
      </c>
      <c r="N55" s="1">
        <f t="shared" si="26"/>
        <v>1</v>
      </c>
      <c r="P55" s="1">
        <f t="shared" si="27"/>
        <v>1</v>
      </c>
      <c r="Q55" s="77">
        <f t="shared" si="28"/>
        <v>1</v>
      </c>
      <c r="R55" s="1">
        <f t="shared" si="29"/>
        <v>1</v>
      </c>
      <c r="S55" s="77">
        <f t="shared" si="30"/>
        <v>0.77777777777777779</v>
      </c>
      <c r="T55" s="1">
        <f t="shared" si="31"/>
        <v>1</v>
      </c>
      <c r="U55" s="1">
        <f t="shared" si="32"/>
        <v>1</v>
      </c>
      <c r="W55" s="1">
        <f t="shared" si="33"/>
        <v>1</v>
      </c>
      <c r="X55" s="77">
        <f t="shared" si="34"/>
        <v>1</v>
      </c>
      <c r="Y55" s="1">
        <f t="shared" si="35"/>
        <v>1</v>
      </c>
      <c r="Z55" s="77">
        <f t="shared" si="36"/>
        <v>0.875</v>
      </c>
      <c r="AA55" s="1">
        <f t="shared" si="37"/>
        <v>1</v>
      </c>
      <c r="AB55" s="1">
        <f t="shared" si="38"/>
        <v>1</v>
      </c>
      <c r="AD55" s="1">
        <f t="shared" si="39"/>
        <v>1</v>
      </c>
      <c r="AE55" s="77">
        <f t="shared" si="40"/>
        <v>1</v>
      </c>
      <c r="AF55" s="1">
        <f t="shared" si="41"/>
        <v>1</v>
      </c>
      <c r="AG55" s="77">
        <f t="shared" si="42"/>
        <v>0.77777777777777779</v>
      </c>
      <c r="AH55" s="1">
        <f t="shared" si="43"/>
        <v>1</v>
      </c>
      <c r="AI55" s="1">
        <f t="shared" si="44"/>
        <v>1</v>
      </c>
      <c r="AJ55" s="80">
        <v>1.25</v>
      </c>
      <c r="AK55" s="24">
        <f t="shared" si="45"/>
        <v>1</v>
      </c>
      <c r="AL55" s="24">
        <f t="shared" si="46"/>
        <v>1</v>
      </c>
      <c r="AM55" s="21">
        <f t="shared" si="47"/>
        <v>1</v>
      </c>
      <c r="AN55" s="21">
        <f t="shared" si="48"/>
        <v>0.84166666666666656</v>
      </c>
      <c r="AO55" s="44">
        <f t="shared" si="49"/>
        <v>1</v>
      </c>
      <c r="AP55" s="44">
        <f t="shared" si="50"/>
        <v>1</v>
      </c>
      <c r="AQ55" s="90">
        <f t="shared" si="51"/>
        <v>0</v>
      </c>
      <c r="AR55" s="24">
        <f t="shared" si="52"/>
        <v>0</v>
      </c>
      <c r="AS55" s="21">
        <f t="shared" si="53"/>
        <v>0</v>
      </c>
      <c r="AT55" s="21">
        <f t="shared" si="54"/>
        <v>4.3832593994609939E-2</v>
      </c>
      <c r="AU55" s="44">
        <f t="shared" si="55"/>
        <v>0</v>
      </c>
      <c r="AV55" s="89">
        <f t="shared" si="56"/>
        <v>0</v>
      </c>
      <c r="AY55" s="8"/>
      <c r="AZ55" s="8"/>
    </row>
    <row r="56" spans="1:52" x14ac:dyDescent="0.3">
      <c r="B56" s="1">
        <f t="shared" si="15"/>
        <v>1</v>
      </c>
      <c r="C56" s="77">
        <f t="shared" si="16"/>
        <v>1</v>
      </c>
      <c r="D56" s="1">
        <f t="shared" si="17"/>
        <v>1</v>
      </c>
      <c r="E56" s="77">
        <f t="shared" si="18"/>
        <v>1</v>
      </c>
      <c r="F56" s="1">
        <f t="shared" si="19"/>
        <v>1</v>
      </c>
      <c r="G56" s="1">
        <f t="shared" si="20"/>
        <v>1</v>
      </c>
      <c r="I56" s="1">
        <f t="shared" si="21"/>
        <v>1</v>
      </c>
      <c r="J56" s="77">
        <f t="shared" si="22"/>
        <v>1</v>
      </c>
      <c r="K56" s="1">
        <f t="shared" si="23"/>
        <v>1</v>
      </c>
      <c r="L56" s="77">
        <f t="shared" si="24"/>
        <v>1</v>
      </c>
      <c r="M56" s="1">
        <f t="shared" si="25"/>
        <v>1</v>
      </c>
      <c r="N56" s="1">
        <f t="shared" si="26"/>
        <v>1</v>
      </c>
      <c r="P56" s="1">
        <f t="shared" si="27"/>
        <v>1</v>
      </c>
      <c r="Q56" s="77">
        <f t="shared" si="28"/>
        <v>1</v>
      </c>
      <c r="R56" s="1">
        <f t="shared" si="29"/>
        <v>1</v>
      </c>
      <c r="S56" s="77">
        <f t="shared" si="30"/>
        <v>0.7</v>
      </c>
      <c r="T56" s="1">
        <f t="shared" si="31"/>
        <v>1</v>
      </c>
      <c r="U56" s="1">
        <f t="shared" si="32"/>
        <v>1</v>
      </c>
      <c r="W56" s="1">
        <f t="shared" si="33"/>
        <v>1</v>
      </c>
      <c r="X56" s="77">
        <f t="shared" si="34"/>
        <v>1</v>
      </c>
      <c r="Y56" s="1">
        <f t="shared" si="35"/>
        <v>1</v>
      </c>
      <c r="Z56" s="77">
        <f t="shared" si="36"/>
        <v>1</v>
      </c>
      <c r="AA56" s="1">
        <f t="shared" si="37"/>
        <v>1</v>
      </c>
      <c r="AB56" s="1">
        <f t="shared" si="38"/>
        <v>1</v>
      </c>
      <c r="AD56" s="1">
        <f t="shared" si="39"/>
        <v>1</v>
      </c>
      <c r="AE56" s="77">
        <f t="shared" si="40"/>
        <v>1</v>
      </c>
      <c r="AF56" s="1">
        <f t="shared" si="41"/>
        <v>1</v>
      </c>
      <c r="AG56" s="77">
        <f t="shared" si="42"/>
        <v>0.77777777777777779</v>
      </c>
      <c r="AH56" s="1">
        <f t="shared" si="43"/>
        <v>1</v>
      </c>
      <c r="AI56" s="1">
        <f t="shared" si="44"/>
        <v>1</v>
      </c>
      <c r="AJ56" s="80">
        <v>1.4285714285714286</v>
      </c>
      <c r="AK56" s="24">
        <f t="shared" si="45"/>
        <v>1</v>
      </c>
      <c r="AL56" s="24">
        <f t="shared" si="46"/>
        <v>1</v>
      </c>
      <c r="AM56" s="21">
        <f t="shared" si="47"/>
        <v>1</v>
      </c>
      <c r="AN56" s="21">
        <f t="shared" si="48"/>
        <v>0.89555555555555555</v>
      </c>
      <c r="AO56" s="44">
        <f t="shared" si="49"/>
        <v>1</v>
      </c>
      <c r="AP56" s="44">
        <f t="shared" si="50"/>
        <v>1</v>
      </c>
      <c r="AQ56" s="90">
        <f t="shared" si="51"/>
        <v>0</v>
      </c>
      <c r="AR56" s="24">
        <f t="shared" si="52"/>
        <v>0</v>
      </c>
      <c r="AS56" s="21">
        <f t="shared" si="53"/>
        <v>0</v>
      </c>
      <c r="AT56" s="21">
        <f t="shared" si="54"/>
        <v>6.5130448398901461E-2</v>
      </c>
      <c r="AU56" s="44">
        <f t="shared" si="55"/>
        <v>0</v>
      </c>
      <c r="AV56" s="89">
        <f t="shared" si="56"/>
        <v>0</v>
      </c>
      <c r="AY56" s="8"/>
      <c r="AZ56" s="8"/>
    </row>
    <row r="57" spans="1:52" x14ac:dyDescent="0.3">
      <c r="B57" s="1">
        <f t="shared" si="15"/>
        <v>1</v>
      </c>
      <c r="C57" s="77">
        <f t="shared" si="16"/>
        <v>1</v>
      </c>
      <c r="D57" s="1">
        <f t="shared" si="17"/>
        <v>1</v>
      </c>
      <c r="E57" s="77">
        <f t="shared" si="18"/>
        <v>0.875</v>
      </c>
      <c r="F57" s="1">
        <f t="shared" si="19"/>
        <v>1</v>
      </c>
      <c r="G57" s="1">
        <f t="shared" si="20"/>
        <v>1</v>
      </c>
      <c r="I57" s="1">
        <f t="shared" si="21"/>
        <v>1</v>
      </c>
      <c r="J57" s="77">
        <f t="shared" si="22"/>
        <v>1</v>
      </c>
      <c r="K57" s="1">
        <f t="shared" si="23"/>
        <v>1</v>
      </c>
      <c r="L57" s="77">
        <f t="shared" si="24"/>
        <v>0.875</v>
      </c>
      <c r="M57" s="1">
        <f t="shared" si="25"/>
        <v>1</v>
      </c>
      <c r="N57" s="1">
        <f t="shared" si="26"/>
        <v>1</v>
      </c>
      <c r="P57" s="1">
        <f t="shared" si="27"/>
        <v>1</v>
      </c>
      <c r="Q57" s="77">
        <f t="shared" si="28"/>
        <v>1</v>
      </c>
      <c r="R57" s="1">
        <f t="shared" si="29"/>
        <v>1</v>
      </c>
      <c r="S57" s="77">
        <f t="shared" si="30"/>
        <v>0.77777777777777779</v>
      </c>
      <c r="T57" s="1">
        <f t="shared" si="31"/>
        <v>1</v>
      </c>
      <c r="U57" s="1">
        <f t="shared" si="32"/>
        <v>1</v>
      </c>
      <c r="W57" s="1">
        <f t="shared" si="33"/>
        <v>1</v>
      </c>
      <c r="X57" s="77">
        <f t="shared" si="34"/>
        <v>1</v>
      </c>
      <c r="Y57" s="1">
        <f t="shared" si="35"/>
        <v>1</v>
      </c>
      <c r="Z57" s="77">
        <f t="shared" si="36"/>
        <v>0.7</v>
      </c>
      <c r="AA57" s="1">
        <f t="shared" si="37"/>
        <v>1</v>
      </c>
      <c r="AB57" s="1">
        <f t="shared" si="38"/>
        <v>1</v>
      </c>
      <c r="AD57" s="1">
        <f t="shared" si="39"/>
        <v>1</v>
      </c>
      <c r="AE57" s="77">
        <f t="shared" si="40"/>
        <v>1</v>
      </c>
      <c r="AF57" s="1">
        <f t="shared" si="41"/>
        <v>1</v>
      </c>
      <c r="AG57" s="77">
        <f t="shared" si="42"/>
        <v>0.77777777777777779</v>
      </c>
      <c r="AH57" s="1">
        <f t="shared" si="43"/>
        <v>1</v>
      </c>
      <c r="AI57" s="1">
        <f t="shared" si="44"/>
        <v>1</v>
      </c>
      <c r="AJ57" s="80">
        <v>1.6666666666666667</v>
      </c>
      <c r="AK57" s="24">
        <f t="shared" si="45"/>
        <v>1</v>
      </c>
      <c r="AL57" s="24">
        <f t="shared" si="46"/>
        <v>1</v>
      </c>
      <c r="AM57" s="21">
        <f t="shared" si="47"/>
        <v>1</v>
      </c>
      <c r="AN57" s="21">
        <f t="shared" si="48"/>
        <v>0.80111111111111111</v>
      </c>
      <c r="AO57" s="44">
        <f t="shared" si="49"/>
        <v>1</v>
      </c>
      <c r="AP57" s="44">
        <f t="shared" si="50"/>
        <v>1</v>
      </c>
      <c r="AQ57" s="90">
        <f t="shared" si="51"/>
        <v>0</v>
      </c>
      <c r="AR57" s="24">
        <f t="shared" si="52"/>
        <v>0</v>
      </c>
      <c r="AS57" s="21">
        <f t="shared" si="53"/>
        <v>0</v>
      </c>
      <c r="AT57" s="21">
        <f t="shared" si="54"/>
        <v>3.3340277054548818E-2</v>
      </c>
      <c r="AU57" s="44">
        <f t="shared" si="55"/>
        <v>0</v>
      </c>
      <c r="AV57" s="89">
        <f t="shared" si="56"/>
        <v>0</v>
      </c>
      <c r="AY57" s="8"/>
      <c r="AZ57" s="8"/>
    </row>
    <row r="58" spans="1:52" x14ac:dyDescent="0.3">
      <c r="B58" s="1">
        <f t="shared" si="15"/>
        <v>1</v>
      </c>
      <c r="C58" s="77">
        <f t="shared" si="16"/>
        <v>1</v>
      </c>
      <c r="D58" s="1">
        <f t="shared" si="17"/>
        <v>1</v>
      </c>
      <c r="E58" s="77">
        <f t="shared" si="18"/>
        <v>0.77777777777777779</v>
      </c>
      <c r="F58" s="1">
        <f t="shared" si="19"/>
        <v>1</v>
      </c>
      <c r="G58" s="1">
        <f t="shared" si="20"/>
        <v>1</v>
      </c>
      <c r="I58" s="1">
        <f t="shared" si="21"/>
        <v>1</v>
      </c>
      <c r="J58" s="77">
        <f t="shared" si="22"/>
        <v>1</v>
      </c>
      <c r="K58" s="1">
        <f t="shared" si="23"/>
        <v>1</v>
      </c>
      <c r="L58" s="77">
        <f t="shared" si="24"/>
        <v>0.53846153846153844</v>
      </c>
      <c r="M58" s="1">
        <f t="shared" si="25"/>
        <v>1</v>
      </c>
      <c r="N58" s="1">
        <f t="shared" si="26"/>
        <v>1</v>
      </c>
      <c r="P58" s="1">
        <f t="shared" si="27"/>
        <v>1</v>
      </c>
      <c r="Q58" s="77">
        <f t="shared" si="28"/>
        <v>1</v>
      </c>
      <c r="R58" s="1">
        <f t="shared" si="29"/>
        <v>1</v>
      </c>
      <c r="S58" s="77">
        <f t="shared" si="30"/>
        <v>0.58333333333333337</v>
      </c>
      <c r="T58" s="1">
        <f t="shared" si="31"/>
        <v>1</v>
      </c>
      <c r="U58" s="1">
        <f t="shared" si="32"/>
        <v>1</v>
      </c>
      <c r="W58" s="1">
        <f t="shared" si="33"/>
        <v>1</v>
      </c>
      <c r="X58" s="77">
        <f t="shared" si="34"/>
        <v>1</v>
      </c>
      <c r="Y58" s="1">
        <f t="shared" si="35"/>
        <v>1</v>
      </c>
      <c r="Z58" s="77">
        <f t="shared" si="36"/>
        <v>0.77777777777777779</v>
      </c>
      <c r="AA58" s="1">
        <f t="shared" si="37"/>
        <v>1</v>
      </c>
      <c r="AB58" s="1">
        <f t="shared" si="38"/>
        <v>1</v>
      </c>
      <c r="AD58" s="1">
        <f t="shared" si="39"/>
        <v>1</v>
      </c>
      <c r="AE58" s="77">
        <f t="shared" si="40"/>
        <v>1</v>
      </c>
      <c r="AF58" s="1">
        <f t="shared" si="41"/>
        <v>0.8571428571428571</v>
      </c>
      <c r="AG58" s="77">
        <f t="shared" si="42"/>
        <v>0.8571428571428571</v>
      </c>
      <c r="AH58" s="1">
        <f t="shared" si="43"/>
        <v>1</v>
      </c>
      <c r="AI58" s="1">
        <f t="shared" si="44"/>
        <v>1</v>
      </c>
      <c r="AJ58" s="80">
        <v>2</v>
      </c>
      <c r="AK58" s="24">
        <f t="shared" si="45"/>
        <v>1</v>
      </c>
      <c r="AL58" s="24">
        <f t="shared" si="46"/>
        <v>1</v>
      </c>
      <c r="AM58" s="21">
        <f t="shared" si="47"/>
        <v>0.97142857142857131</v>
      </c>
      <c r="AN58" s="21">
        <f t="shared" si="48"/>
        <v>0.70689865689865683</v>
      </c>
      <c r="AO58" s="44">
        <f t="shared" si="49"/>
        <v>1</v>
      </c>
      <c r="AP58" s="44">
        <f t="shared" si="50"/>
        <v>1</v>
      </c>
      <c r="AQ58" s="90">
        <f t="shared" si="51"/>
        <v>0</v>
      </c>
      <c r="AR58" s="24">
        <f t="shared" si="52"/>
        <v>0</v>
      </c>
      <c r="AS58" s="21">
        <f t="shared" si="53"/>
        <v>2.8571428571428581E-2</v>
      </c>
      <c r="AT58" s="21">
        <f t="shared" si="54"/>
        <v>6.1749684742278828E-2</v>
      </c>
      <c r="AU58" s="44">
        <f t="shared" si="55"/>
        <v>0</v>
      </c>
      <c r="AV58" s="89">
        <f t="shared" si="56"/>
        <v>0</v>
      </c>
      <c r="AY58" s="8"/>
      <c r="AZ58" s="8"/>
    </row>
    <row r="59" spans="1:52" x14ac:dyDescent="0.3">
      <c r="B59" s="1">
        <f t="shared" si="15"/>
        <v>1</v>
      </c>
      <c r="C59" s="77">
        <f t="shared" si="16"/>
        <v>1</v>
      </c>
      <c r="D59" s="1">
        <f t="shared" si="17"/>
        <v>1</v>
      </c>
      <c r="E59" s="77">
        <f t="shared" si="18"/>
        <v>0.875</v>
      </c>
      <c r="F59" s="1">
        <f t="shared" si="19"/>
        <v>1</v>
      </c>
      <c r="G59" s="1">
        <f t="shared" si="20"/>
        <v>1</v>
      </c>
      <c r="I59" s="1">
        <f t="shared" si="21"/>
        <v>1</v>
      </c>
      <c r="J59" s="77">
        <f t="shared" si="22"/>
        <v>1</v>
      </c>
      <c r="K59" s="1">
        <f t="shared" si="23"/>
        <v>1</v>
      </c>
      <c r="L59" s="77">
        <f t="shared" si="24"/>
        <v>0.7</v>
      </c>
      <c r="M59" s="1">
        <f t="shared" si="25"/>
        <v>1</v>
      </c>
      <c r="N59" s="1">
        <f t="shared" si="26"/>
        <v>1</v>
      </c>
      <c r="P59" s="1">
        <f t="shared" si="27"/>
        <v>1</v>
      </c>
      <c r="Q59" s="77">
        <f t="shared" si="28"/>
        <v>1</v>
      </c>
      <c r="R59" s="1">
        <f t="shared" si="29"/>
        <v>1</v>
      </c>
      <c r="S59" s="77">
        <f t="shared" si="30"/>
        <v>0.77777777777777779</v>
      </c>
      <c r="T59" s="1">
        <f t="shared" si="31"/>
        <v>1</v>
      </c>
      <c r="U59" s="1">
        <f t="shared" si="32"/>
        <v>1</v>
      </c>
      <c r="W59" s="1">
        <f t="shared" si="33"/>
        <v>1</v>
      </c>
      <c r="X59" s="77">
        <f t="shared" si="34"/>
        <v>1</v>
      </c>
      <c r="Y59" s="1">
        <f t="shared" si="35"/>
        <v>0.8571428571428571</v>
      </c>
      <c r="Z59" s="77">
        <f t="shared" si="36"/>
        <v>0.66666666666666663</v>
      </c>
      <c r="AA59" s="1">
        <f t="shared" si="37"/>
        <v>1</v>
      </c>
      <c r="AB59" s="1">
        <f t="shared" si="38"/>
        <v>1</v>
      </c>
      <c r="AD59" s="1">
        <f t="shared" si="39"/>
        <v>1</v>
      </c>
      <c r="AE59" s="77">
        <f t="shared" si="40"/>
        <v>1</v>
      </c>
      <c r="AF59" s="1">
        <f t="shared" si="41"/>
        <v>1</v>
      </c>
      <c r="AG59" s="77">
        <f t="shared" si="42"/>
        <v>0.63636363636363635</v>
      </c>
      <c r="AH59" s="1">
        <f t="shared" si="43"/>
        <v>1</v>
      </c>
      <c r="AI59" s="1">
        <f t="shared" si="44"/>
        <v>1</v>
      </c>
      <c r="AJ59" s="80">
        <v>2.5</v>
      </c>
      <c r="AK59" s="24">
        <f t="shared" si="45"/>
        <v>1</v>
      </c>
      <c r="AL59" s="24">
        <f t="shared" si="46"/>
        <v>1</v>
      </c>
      <c r="AM59" s="21">
        <f t="shared" si="47"/>
        <v>0.97142857142857153</v>
      </c>
      <c r="AN59" s="21">
        <f t="shared" si="48"/>
        <v>0.73116161616161612</v>
      </c>
      <c r="AO59" s="44">
        <f t="shared" si="49"/>
        <v>1</v>
      </c>
      <c r="AP59" s="44">
        <f t="shared" si="50"/>
        <v>1</v>
      </c>
      <c r="AQ59" s="90">
        <f t="shared" si="51"/>
        <v>0</v>
      </c>
      <c r="AR59" s="24">
        <f t="shared" si="52"/>
        <v>0</v>
      </c>
      <c r="AS59" s="21">
        <f t="shared" si="53"/>
        <v>2.8571428571428577E-2</v>
      </c>
      <c r="AT59" s="21">
        <f t="shared" si="54"/>
        <v>4.2999912206306078E-2</v>
      </c>
      <c r="AU59" s="44">
        <f t="shared" si="55"/>
        <v>0</v>
      </c>
      <c r="AV59" s="89">
        <f t="shared" si="56"/>
        <v>0</v>
      </c>
      <c r="AY59" s="8"/>
      <c r="AZ59" s="8"/>
    </row>
    <row r="60" spans="1:52" x14ac:dyDescent="0.3">
      <c r="B60" s="1">
        <f t="shared" si="15"/>
        <v>1</v>
      </c>
      <c r="C60" s="77">
        <f t="shared" si="16"/>
        <v>1</v>
      </c>
      <c r="D60" s="1">
        <f t="shared" si="17"/>
        <v>1</v>
      </c>
      <c r="E60" s="77">
        <f t="shared" si="18"/>
        <v>0.77777777777777779</v>
      </c>
      <c r="F60" s="1">
        <f t="shared" si="19"/>
        <v>1</v>
      </c>
      <c r="G60" s="1">
        <f t="shared" si="20"/>
        <v>1</v>
      </c>
      <c r="I60" s="1">
        <f t="shared" si="21"/>
        <v>1</v>
      </c>
      <c r="J60" s="77">
        <f t="shared" si="22"/>
        <v>1</v>
      </c>
      <c r="K60" s="1">
        <f t="shared" si="23"/>
        <v>1</v>
      </c>
      <c r="L60" s="77">
        <f t="shared" si="24"/>
        <v>0.77777777777777779</v>
      </c>
      <c r="M60" s="1">
        <f t="shared" si="25"/>
        <v>1</v>
      </c>
      <c r="N60" s="1">
        <f t="shared" si="26"/>
        <v>1</v>
      </c>
      <c r="P60" s="1">
        <f t="shared" si="27"/>
        <v>1</v>
      </c>
      <c r="Q60" s="77">
        <f t="shared" si="28"/>
        <v>1</v>
      </c>
      <c r="R60" s="1">
        <f t="shared" si="29"/>
        <v>1</v>
      </c>
      <c r="S60" s="77">
        <f t="shared" si="30"/>
        <v>0.58333333333333337</v>
      </c>
      <c r="T60" s="1">
        <f t="shared" si="31"/>
        <v>1</v>
      </c>
      <c r="U60" s="1">
        <f t="shared" si="32"/>
        <v>1</v>
      </c>
      <c r="W60" s="1">
        <f t="shared" si="33"/>
        <v>1</v>
      </c>
      <c r="X60" s="77">
        <f t="shared" si="34"/>
        <v>1</v>
      </c>
      <c r="Y60" s="1">
        <f t="shared" si="35"/>
        <v>0.8571428571428571</v>
      </c>
      <c r="Z60" s="77">
        <f t="shared" si="36"/>
        <v>0.66666666666666663</v>
      </c>
      <c r="AA60" s="1">
        <f t="shared" si="37"/>
        <v>1</v>
      </c>
      <c r="AB60" s="1">
        <f t="shared" si="38"/>
        <v>1</v>
      </c>
      <c r="AD60" s="1">
        <f t="shared" si="39"/>
        <v>1</v>
      </c>
      <c r="AE60" s="77">
        <f t="shared" si="40"/>
        <v>1</v>
      </c>
      <c r="AF60" s="1">
        <f t="shared" si="41"/>
        <v>1</v>
      </c>
      <c r="AG60" s="77">
        <f t="shared" si="42"/>
        <v>0.77777777777777779</v>
      </c>
      <c r="AH60" s="1">
        <f t="shared" si="43"/>
        <v>1</v>
      </c>
      <c r="AI60" s="1">
        <f t="shared" si="44"/>
        <v>1</v>
      </c>
      <c r="AJ60" s="80">
        <v>3.3333333333333335</v>
      </c>
      <c r="AK60" s="24">
        <f t="shared" si="45"/>
        <v>1</v>
      </c>
      <c r="AL60" s="24">
        <f t="shared" si="46"/>
        <v>1</v>
      </c>
      <c r="AM60" s="21">
        <f t="shared" si="47"/>
        <v>0.97142857142857153</v>
      </c>
      <c r="AN60" s="21">
        <f t="shared" si="48"/>
        <v>0.71666666666666656</v>
      </c>
      <c r="AO60" s="44">
        <f t="shared" si="49"/>
        <v>1</v>
      </c>
      <c r="AP60" s="44">
        <f t="shared" si="50"/>
        <v>1</v>
      </c>
      <c r="AQ60" s="90">
        <f t="shared" si="51"/>
        <v>0</v>
      </c>
      <c r="AR60" s="24">
        <f t="shared" si="52"/>
        <v>0</v>
      </c>
      <c r="AS60" s="21">
        <f t="shared" si="53"/>
        <v>2.8571428571428577E-2</v>
      </c>
      <c r="AT60" s="21">
        <f t="shared" si="54"/>
        <v>3.9674602380794004E-2</v>
      </c>
      <c r="AU60" s="44">
        <f t="shared" si="55"/>
        <v>0</v>
      </c>
      <c r="AV60" s="89">
        <f t="shared" si="56"/>
        <v>0</v>
      </c>
      <c r="AY60" s="8"/>
      <c r="AZ60" s="8"/>
    </row>
    <row r="61" spans="1:52" x14ac:dyDescent="0.3">
      <c r="B61" s="1">
        <f t="shared" si="15"/>
        <v>1</v>
      </c>
      <c r="C61" s="77">
        <f t="shared" si="16"/>
        <v>1</v>
      </c>
      <c r="D61" s="1">
        <f t="shared" si="17"/>
        <v>0.8571428571428571</v>
      </c>
      <c r="E61" s="77">
        <f t="shared" si="18"/>
        <v>0.8571428571428571</v>
      </c>
      <c r="F61" s="1">
        <f t="shared" si="19"/>
        <v>1</v>
      </c>
      <c r="G61" s="1">
        <f t="shared" si="20"/>
        <v>1</v>
      </c>
      <c r="I61" s="1">
        <f t="shared" si="21"/>
        <v>1</v>
      </c>
      <c r="J61" s="77">
        <f t="shared" si="22"/>
        <v>1</v>
      </c>
      <c r="K61" s="1">
        <f t="shared" si="23"/>
        <v>1</v>
      </c>
      <c r="L61" s="77">
        <f t="shared" si="24"/>
        <v>0.77777777777777779</v>
      </c>
      <c r="M61" s="1">
        <f t="shared" si="25"/>
        <v>1</v>
      </c>
      <c r="N61" s="1">
        <f t="shared" si="26"/>
        <v>1</v>
      </c>
      <c r="P61" s="1">
        <f t="shared" si="27"/>
        <v>1</v>
      </c>
      <c r="Q61" s="77">
        <f t="shared" si="28"/>
        <v>1</v>
      </c>
      <c r="R61" s="1">
        <f t="shared" si="29"/>
        <v>1</v>
      </c>
      <c r="S61" s="77">
        <f t="shared" si="30"/>
        <v>0.875</v>
      </c>
      <c r="T61" s="1">
        <f t="shared" si="31"/>
        <v>1</v>
      </c>
      <c r="U61" s="1">
        <f t="shared" si="32"/>
        <v>1</v>
      </c>
      <c r="W61" s="1">
        <f t="shared" si="33"/>
        <v>1</v>
      </c>
      <c r="X61" s="77">
        <f t="shared" si="34"/>
        <v>1</v>
      </c>
      <c r="Y61" s="1">
        <f t="shared" si="35"/>
        <v>0.5714285714285714</v>
      </c>
      <c r="Z61" s="77">
        <f t="shared" si="36"/>
        <v>0.8</v>
      </c>
      <c r="AA61" s="1">
        <f t="shared" si="37"/>
        <v>1</v>
      </c>
      <c r="AB61" s="1">
        <f t="shared" si="38"/>
        <v>1</v>
      </c>
      <c r="AD61" s="1">
        <f t="shared" si="39"/>
        <v>1</v>
      </c>
      <c r="AE61" s="77">
        <f t="shared" si="40"/>
        <v>1</v>
      </c>
      <c r="AF61" s="1">
        <f t="shared" si="41"/>
        <v>1</v>
      </c>
      <c r="AG61" s="77">
        <f t="shared" si="42"/>
        <v>0.7</v>
      </c>
      <c r="AH61" s="1">
        <f t="shared" si="43"/>
        <v>1</v>
      </c>
      <c r="AI61" s="1">
        <f t="shared" si="44"/>
        <v>1</v>
      </c>
      <c r="AJ61" s="80">
        <v>5</v>
      </c>
      <c r="AK61" s="24">
        <f t="shared" si="45"/>
        <v>1</v>
      </c>
      <c r="AL61" s="24">
        <f t="shared" si="46"/>
        <v>1</v>
      </c>
      <c r="AM61" s="21">
        <f t="shared" si="47"/>
        <v>0.88571428571428579</v>
      </c>
      <c r="AN61" s="21">
        <f t="shared" si="48"/>
        <v>0.80198412698412702</v>
      </c>
      <c r="AO61" s="44">
        <f t="shared" si="49"/>
        <v>1</v>
      </c>
      <c r="AP61" s="44">
        <f t="shared" si="50"/>
        <v>1</v>
      </c>
      <c r="AQ61" s="90">
        <f t="shared" si="51"/>
        <v>0</v>
      </c>
      <c r="AR61" s="24">
        <f t="shared" si="52"/>
        <v>0</v>
      </c>
      <c r="AS61" s="21">
        <f t="shared" si="53"/>
        <v>8.3299312783504262E-2</v>
      </c>
      <c r="AT61" s="21">
        <f t="shared" si="54"/>
        <v>3.1116273462207116E-2</v>
      </c>
      <c r="AU61" s="44">
        <f t="shared" si="55"/>
        <v>0</v>
      </c>
      <c r="AV61" s="89">
        <f t="shared" si="56"/>
        <v>0</v>
      </c>
      <c r="AY61" s="8"/>
      <c r="AZ61" s="8"/>
    </row>
    <row r="62" spans="1:52" x14ac:dyDescent="0.3">
      <c r="B62" s="1">
        <f t="shared" si="15"/>
        <v>1</v>
      </c>
      <c r="C62" s="77">
        <f t="shared" si="16"/>
        <v>1</v>
      </c>
      <c r="D62" s="1">
        <f t="shared" si="17"/>
        <v>0.8571428571428571</v>
      </c>
      <c r="E62" s="77">
        <f t="shared" si="18"/>
        <v>0.54545454545454541</v>
      </c>
      <c r="F62" s="1">
        <f t="shared" si="19"/>
        <v>1</v>
      </c>
      <c r="G62" s="1">
        <f t="shared" si="20"/>
        <v>1</v>
      </c>
      <c r="I62" s="1">
        <f t="shared" si="21"/>
        <v>1</v>
      </c>
      <c r="J62" s="77">
        <f t="shared" si="22"/>
        <v>1</v>
      </c>
      <c r="K62" s="1">
        <f t="shared" si="23"/>
        <v>1</v>
      </c>
      <c r="L62" s="77">
        <f t="shared" si="24"/>
        <v>0.63636363636363635</v>
      </c>
      <c r="M62" s="1">
        <f t="shared" si="25"/>
        <v>1</v>
      </c>
      <c r="N62" s="1">
        <f t="shared" si="26"/>
        <v>1</v>
      </c>
      <c r="P62" s="1">
        <f t="shared" si="27"/>
        <v>1</v>
      </c>
      <c r="Q62" s="77">
        <f t="shared" si="28"/>
        <v>1</v>
      </c>
      <c r="R62" s="1">
        <f t="shared" si="29"/>
        <v>1</v>
      </c>
      <c r="S62" s="77">
        <f t="shared" si="30"/>
        <v>0.7</v>
      </c>
      <c r="T62" s="1">
        <f t="shared" si="31"/>
        <v>0.8571428571428571</v>
      </c>
      <c r="U62" s="1">
        <f t="shared" si="32"/>
        <v>1</v>
      </c>
      <c r="W62" s="1">
        <f t="shared" si="33"/>
        <v>1</v>
      </c>
      <c r="X62" s="77">
        <f t="shared" si="34"/>
        <v>1</v>
      </c>
      <c r="Y62" s="1">
        <f t="shared" si="35"/>
        <v>1</v>
      </c>
      <c r="Z62" s="77">
        <f t="shared" si="36"/>
        <v>0.77777777777777779</v>
      </c>
      <c r="AA62" s="1">
        <f t="shared" si="37"/>
        <v>1</v>
      </c>
      <c r="AB62" s="1">
        <f t="shared" si="38"/>
        <v>1</v>
      </c>
      <c r="AD62" s="1">
        <f t="shared" si="39"/>
        <v>1</v>
      </c>
      <c r="AE62" s="77">
        <f t="shared" si="40"/>
        <v>1</v>
      </c>
      <c r="AF62" s="1">
        <f t="shared" si="41"/>
        <v>0.7142857142857143</v>
      </c>
      <c r="AG62" s="77">
        <f t="shared" si="42"/>
        <v>0.83333333333333337</v>
      </c>
      <c r="AH62" s="1">
        <f t="shared" si="43"/>
        <v>1</v>
      </c>
      <c r="AI62" s="1">
        <f t="shared" si="44"/>
        <v>1</v>
      </c>
      <c r="AJ62" s="80">
        <v>10</v>
      </c>
      <c r="AK62" s="24">
        <f t="shared" si="45"/>
        <v>1</v>
      </c>
      <c r="AL62" s="24">
        <f t="shared" si="46"/>
        <v>1</v>
      </c>
      <c r="AM62" s="21">
        <f t="shared" si="47"/>
        <v>0.91428571428571426</v>
      </c>
      <c r="AN62" s="21">
        <f t="shared" si="48"/>
        <v>0.69858585858585864</v>
      </c>
      <c r="AO62" s="44">
        <f t="shared" si="49"/>
        <v>0.97142857142857153</v>
      </c>
      <c r="AP62" s="44">
        <f t="shared" si="50"/>
        <v>1</v>
      </c>
      <c r="AQ62" s="90">
        <f t="shared" si="51"/>
        <v>0</v>
      </c>
      <c r="AR62" s="24">
        <f t="shared" si="52"/>
        <v>0</v>
      </c>
      <c r="AS62" s="21">
        <f t="shared" si="53"/>
        <v>5.7142857142857488E-2</v>
      </c>
      <c r="AT62" s="21">
        <f t="shared" si="54"/>
        <v>5.0867988859228393E-2</v>
      </c>
      <c r="AU62" s="44">
        <f t="shared" si="55"/>
        <v>2.8571428571428577E-2</v>
      </c>
      <c r="AV62" s="89">
        <f t="shared" si="56"/>
        <v>0</v>
      </c>
      <c r="AY62" s="8"/>
      <c r="AZ62" s="8"/>
    </row>
    <row r="63" spans="1:52" x14ac:dyDescent="0.3">
      <c r="A63" s="88"/>
      <c r="B63" s="87"/>
      <c r="C63" s="86"/>
      <c r="D63" s="85" t="s">
        <v>183</v>
      </c>
      <c r="E63" s="84"/>
      <c r="F63" s="83"/>
      <c r="G63" s="82"/>
      <c r="H63" s="81"/>
      <c r="I63" s="87"/>
      <c r="J63" s="86"/>
      <c r="K63" s="85" t="s">
        <v>183</v>
      </c>
      <c r="L63" s="84"/>
      <c r="M63" s="83"/>
      <c r="N63" s="82"/>
      <c r="O63" s="81"/>
      <c r="P63" s="87"/>
      <c r="Q63" s="86"/>
      <c r="R63" s="85" t="s">
        <v>183</v>
      </c>
      <c r="S63" s="84"/>
      <c r="T63" s="83"/>
      <c r="U63" s="82"/>
      <c r="V63" s="81"/>
      <c r="W63" s="87"/>
      <c r="X63" s="86"/>
      <c r="Y63" s="85" t="s">
        <v>183</v>
      </c>
      <c r="Z63" s="84"/>
      <c r="AA63" s="83"/>
      <c r="AB63" s="82"/>
      <c r="AC63" s="81"/>
      <c r="AD63" s="87"/>
      <c r="AE63" s="86"/>
      <c r="AF63" s="85" t="s">
        <v>183</v>
      </c>
      <c r="AG63" s="84"/>
      <c r="AH63" s="83"/>
      <c r="AI63" s="82"/>
      <c r="AJ63" s="81" t="s">
        <v>194</v>
      </c>
      <c r="AK63" s="1"/>
      <c r="AL63" s="1"/>
      <c r="AM63" s="21" t="s">
        <v>183</v>
      </c>
      <c r="AN63" s="1"/>
      <c r="AO63" s="1"/>
      <c r="AP63" s="1"/>
      <c r="AQ63" s="1"/>
      <c r="AR63" s="1"/>
      <c r="AS63" s="21" t="s">
        <v>180</v>
      </c>
      <c r="AT63" s="1"/>
      <c r="AU63" s="1"/>
      <c r="AV63" s="1"/>
      <c r="AY63" s="8"/>
      <c r="AZ63" s="8"/>
    </row>
    <row r="64" spans="1:52" x14ac:dyDescent="0.3">
      <c r="D64" s="1">
        <f t="shared" ref="D64:D82" si="57">2*(D44*E44)/(D44+E44)</f>
        <v>1</v>
      </c>
      <c r="K64" s="1">
        <f t="shared" ref="K64:K82" si="58">2*(K44*L44)/(K44+L44)</f>
        <v>1</v>
      </c>
      <c r="R64" s="1">
        <f t="shared" ref="R64:R82" si="59">2*(R44*S44)/(R44+S44)</f>
        <v>1</v>
      </c>
      <c r="Y64" s="1">
        <f t="shared" ref="Y64:Y82" si="60">2*(Y44*Z44)/(Y44+Z44)</f>
        <v>1</v>
      </c>
      <c r="AF64" s="1">
        <f t="shared" ref="AF64:AF82" si="61">2*(AF44*AG44)/(AF44+AG44)</f>
        <v>1</v>
      </c>
      <c r="AJ64" s="80">
        <v>0.1</v>
      </c>
      <c r="AK64" s="1"/>
      <c r="AL64" s="1"/>
      <c r="AM64" s="21">
        <f t="shared" ref="AM64:AM82" si="62">AVERAGE(D64,K64,R64,Y64,AF64)</f>
        <v>1</v>
      </c>
      <c r="AN64" s="1"/>
      <c r="AO64" s="1"/>
      <c r="AP64" s="1"/>
      <c r="AQ64" s="1"/>
      <c r="AR64" s="1"/>
      <c r="AS64" s="21">
        <f t="shared" ref="AS64:AS82" si="63">_xlfn.STDEV.S(D64,K64,R64,Y64,AF64) / SQRT(COUNT(D64,K64,R64,Y64,AF64))</f>
        <v>0</v>
      </c>
      <c r="AT64" s="1"/>
      <c r="AU64" s="1"/>
      <c r="AV64" s="1"/>
      <c r="AX64" s="5"/>
    </row>
    <row r="65" spans="4:48" x14ac:dyDescent="0.3">
      <c r="D65" s="1">
        <f t="shared" si="57"/>
        <v>1</v>
      </c>
      <c r="K65" s="1">
        <f t="shared" si="58"/>
        <v>1</v>
      </c>
      <c r="R65" s="1">
        <f t="shared" si="59"/>
        <v>1</v>
      </c>
      <c r="Y65" s="1">
        <f t="shared" si="60"/>
        <v>1</v>
      </c>
      <c r="AF65" s="1">
        <f t="shared" si="61"/>
        <v>1</v>
      </c>
      <c r="AJ65" s="80">
        <v>0.1111111111111111</v>
      </c>
      <c r="AK65" s="1"/>
      <c r="AL65" s="1"/>
      <c r="AM65" s="21">
        <f t="shared" si="62"/>
        <v>1</v>
      </c>
      <c r="AN65" s="1"/>
      <c r="AO65" s="1"/>
      <c r="AP65" s="1"/>
      <c r="AQ65" s="1"/>
      <c r="AR65" s="1"/>
      <c r="AS65" s="21">
        <f t="shared" si="63"/>
        <v>0</v>
      </c>
      <c r="AT65" s="1"/>
      <c r="AU65" s="1"/>
      <c r="AV65" s="1"/>
    </row>
    <row r="66" spans="4:48" x14ac:dyDescent="0.3">
      <c r="D66" s="1">
        <f t="shared" si="57"/>
        <v>0.93333333333333335</v>
      </c>
      <c r="K66" s="1">
        <f t="shared" si="58"/>
        <v>1</v>
      </c>
      <c r="R66" s="1">
        <f t="shared" si="59"/>
        <v>1</v>
      </c>
      <c r="Y66" s="1">
        <f t="shared" si="60"/>
        <v>1</v>
      </c>
      <c r="AF66" s="1">
        <f t="shared" si="61"/>
        <v>1</v>
      </c>
      <c r="AJ66" s="80">
        <v>0.125</v>
      </c>
      <c r="AK66" s="1"/>
      <c r="AL66" s="1"/>
      <c r="AM66" s="21">
        <f t="shared" si="62"/>
        <v>0.98666666666666669</v>
      </c>
      <c r="AN66" s="1"/>
      <c r="AO66" s="1"/>
      <c r="AP66" s="1"/>
      <c r="AQ66" s="1"/>
      <c r="AR66" s="1"/>
      <c r="AS66" s="21">
        <f t="shared" si="63"/>
        <v>1.3333333333333329E-2</v>
      </c>
      <c r="AT66" s="1"/>
      <c r="AU66" s="1"/>
      <c r="AV66" s="1"/>
    </row>
    <row r="67" spans="4:48" x14ac:dyDescent="0.3">
      <c r="D67" s="1">
        <f t="shared" si="57"/>
        <v>1</v>
      </c>
      <c r="K67" s="1">
        <f t="shared" si="58"/>
        <v>1</v>
      </c>
      <c r="R67" s="1">
        <f t="shared" si="59"/>
        <v>1</v>
      </c>
      <c r="Y67" s="1">
        <f t="shared" si="60"/>
        <v>1</v>
      </c>
      <c r="AF67" s="1">
        <f t="shared" si="61"/>
        <v>1</v>
      </c>
      <c r="AJ67" s="80">
        <v>0.14285714285714285</v>
      </c>
      <c r="AK67" s="1"/>
      <c r="AL67" s="1"/>
      <c r="AM67" s="21">
        <f t="shared" si="62"/>
        <v>1</v>
      </c>
      <c r="AN67" s="1"/>
      <c r="AO67" s="1"/>
      <c r="AP67" s="1"/>
      <c r="AQ67" s="1"/>
      <c r="AR67" s="1"/>
      <c r="AS67" s="21">
        <f t="shared" si="63"/>
        <v>0</v>
      </c>
      <c r="AT67" s="1"/>
      <c r="AU67" s="1"/>
      <c r="AV67" s="1"/>
    </row>
    <row r="68" spans="4:48" x14ac:dyDescent="0.3">
      <c r="D68" s="1">
        <f t="shared" si="57"/>
        <v>1</v>
      </c>
      <c r="K68" s="1">
        <f t="shared" si="58"/>
        <v>1</v>
      </c>
      <c r="R68" s="1">
        <f t="shared" si="59"/>
        <v>1</v>
      </c>
      <c r="Y68" s="1">
        <f t="shared" si="60"/>
        <v>1</v>
      </c>
      <c r="AF68" s="1">
        <f t="shared" si="61"/>
        <v>0.82352941176470584</v>
      </c>
      <c r="AJ68" s="80">
        <v>0.16666666666666666</v>
      </c>
      <c r="AK68" s="1"/>
      <c r="AL68" s="1"/>
      <c r="AM68" s="21">
        <f t="shared" si="62"/>
        <v>0.96470588235294108</v>
      </c>
      <c r="AN68" s="1"/>
      <c r="AO68" s="1"/>
      <c r="AP68" s="1"/>
      <c r="AQ68" s="1"/>
      <c r="AR68" s="1"/>
      <c r="AS68" s="21">
        <f t="shared" si="63"/>
        <v>3.529411764705883E-2</v>
      </c>
      <c r="AT68" s="1"/>
      <c r="AU68" s="1"/>
      <c r="AV68" s="1"/>
    </row>
    <row r="69" spans="4:48" x14ac:dyDescent="0.3">
      <c r="D69" s="1">
        <f t="shared" si="57"/>
        <v>1</v>
      </c>
      <c r="K69" s="1">
        <f t="shared" si="58"/>
        <v>0.93333333333333335</v>
      </c>
      <c r="R69" s="1">
        <f t="shared" si="59"/>
        <v>1</v>
      </c>
      <c r="Y69" s="1">
        <f t="shared" si="60"/>
        <v>1</v>
      </c>
      <c r="AF69" s="1">
        <f t="shared" si="61"/>
        <v>1</v>
      </c>
      <c r="AJ69" s="80">
        <v>0.2</v>
      </c>
      <c r="AK69" s="1"/>
      <c r="AL69" s="1"/>
      <c r="AM69" s="21">
        <f t="shared" si="62"/>
        <v>0.98666666666666669</v>
      </c>
      <c r="AN69" s="1"/>
      <c r="AO69" s="1"/>
      <c r="AP69" s="1"/>
      <c r="AQ69" s="1"/>
      <c r="AR69" s="1"/>
      <c r="AS69" s="21">
        <f t="shared" si="63"/>
        <v>1.3333333333333329E-2</v>
      </c>
      <c r="AT69" s="1"/>
      <c r="AU69" s="1"/>
      <c r="AV69" s="1"/>
    </row>
    <row r="70" spans="4:48" x14ac:dyDescent="0.3">
      <c r="D70" s="1">
        <f t="shared" si="57"/>
        <v>1</v>
      </c>
      <c r="K70" s="1">
        <f t="shared" si="58"/>
        <v>1</v>
      </c>
      <c r="R70" s="1">
        <f t="shared" si="59"/>
        <v>1</v>
      </c>
      <c r="Y70" s="1">
        <f t="shared" si="60"/>
        <v>1</v>
      </c>
      <c r="AF70" s="1">
        <f t="shared" si="61"/>
        <v>0.82352941176470584</v>
      </c>
      <c r="AJ70" s="80">
        <v>0.25</v>
      </c>
      <c r="AK70" s="1"/>
      <c r="AL70" s="1"/>
      <c r="AM70" s="21">
        <f t="shared" si="62"/>
        <v>0.96470588235294108</v>
      </c>
      <c r="AN70" s="1"/>
      <c r="AO70" s="1"/>
      <c r="AP70" s="1"/>
      <c r="AQ70" s="1"/>
      <c r="AR70" s="1"/>
      <c r="AS70" s="21">
        <f t="shared" si="63"/>
        <v>3.529411764705883E-2</v>
      </c>
      <c r="AT70" s="1"/>
      <c r="AU70" s="1"/>
      <c r="AV70" s="1"/>
    </row>
    <row r="71" spans="4:48" x14ac:dyDescent="0.3">
      <c r="D71" s="1">
        <f t="shared" si="57"/>
        <v>1</v>
      </c>
      <c r="K71" s="1">
        <f t="shared" si="58"/>
        <v>1</v>
      </c>
      <c r="R71" s="1">
        <f t="shared" si="59"/>
        <v>0.93333333333333335</v>
      </c>
      <c r="Y71" s="1">
        <f t="shared" si="60"/>
        <v>1</v>
      </c>
      <c r="AF71" s="1">
        <f t="shared" si="61"/>
        <v>0.93333333333333335</v>
      </c>
      <c r="AJ71" s="80">
        <v>0.33333333333333331</v>
      </c>
      <c r="AK71" s="1"/>
      <c r="AL71" s="1"/>
      <c r="AM71" s="21">
        <f t="shared" si="62"/>
        <v>0.97333333333333338</v>
      </c>
      <c r="AN71" s="1"/>
      <c r="AO71" s="1"/>
      <c r="AP71" s="1"/>
      <c r="AQ71" s="1"/>
      <c r="AR71" s="1"/>
      <c r="AS71" s="21">
        <f t="shared" si="63"/>
        <v>1.6329931618554516E-2</v>
      </c>
      <c r="AT71" s="1"/>
      <c r="AU71" s="1"/>
      <c r="AV71" s="1"/>
    </row>
    <row r="72" spans="4:48" x14ac:dyDescent="0.3">
      <c r="D72" s="1">
        <f t="shared" si="57"/>
        <v>1</v>
      </c>
      <c r="K72" s="1">
        <f t="shared" si="58"/>
        <v>0.82352941176470584</v>
      </c>
      <c r="R72" s="1">
        <f t="shared" si="59"/>
        <v>0.82352941176470584</v>
      </c>
      <c r="Y72" s="1">
        <f t="shared" si="60"/>
        <v>0.93333333333333335</v>
      </c>
      <c r="AF72" s="1">
        <f t="shared" si="61"/>
        <v>0.77777777777777779</v>
      </c>
      <c r="AJ72" s="80">
        <v>0.5</v>
      </c>
      <c r="AK72" s="1"/>
      <c r="AL72" s="1"/>
      <c r="AM72" s="21">
        <f t="shared" si="62"/>
        <v>0.87163398692810445</v>
      </c>
      <c r="AN72" s="1"/>
      <c r="AO72" s="1"/>
      <c r="AP72" s="1"/>
      <c r="AQ72" s="1"/>
      <c r="AR72" s="1"/>
      <c r="AS72" s="21">
        <f t="shared" si="63"/>
        <v>4.1061984217873888E-2</v>
      </c>
      <c r="AT72" s="1"/>
      <c r="AU72" s="1"/>
      <c r="AV72" s="1"/>
    </row>
    <row r="73" spans="4:48" x14ac:dyDescent="0.3">
      <c r="D73" s="1">
        <f t="shared" si="57"/>
        <v>0.8571428571428571</v>
      </c>
      <c r="K73" s="1">
        <f t="shared" si="58"/>
        <v>1</v>
      </c>
      <c r="R73" s="1">
        <f t="shared" si="59"/>
        <v>0.82352941176470584</v>
      </c>
      <c r="Y73" s="1">
        <f t="shared" si="60"/>
        <v>1</v>
      </c>
      <c r="AF73" s="1">
        <f t="shared" si="61"/>
        <v>0.93333333333333335</v>
      </c>
      <c r="AJ73" s="80">
        <v>1</v>
      </c>
      <c r="AK73" s="1"/>
      <c r="AL73" s="1"/>
      <c r="AM73" s="21">
        <f t="shared" si="62"/>
        <v>0.92280112044817941</v>
      </c>
      <c r="AN73" s="1"/>
      <c r="AO73" s="1"/>
      <c r="AP73" s="1"/>
      <c r="AQ73" s="1"/>
      <c r="AR73" s="1"/>
      <c r="AS73" s="21">
        <f t="shared" si="63"/>
        <v>3.6191256680017818E-2</v>
      </c>
      <c r="AT73" s="1"/>
      <c r="AU73" s="1"/>
      <c r="AV73" s="1"/>
    </row>
    <row r="74" spans="4:48" x14ac:dyDescent="0.3">
      <c r="D74" s="1">
        <f t="shared" si="57"/>
        <v>0.93333333333333335</v>
      </c>
      <c r="K74" s="1">
        <f t="shared" si="58"/>
        <v>0.87500000000000011</v>
      </c>
      <c r="R74" s="1">
        <f t="shared" si="59"/>
        <v>0.87500000000000011</v>
      </c>
      <c r="Y74" s="1">
        <f t="shared" si="60"/>
        <v>1</v>
      </c>
      <c r="AF74" s="1">
        <f t="shared" si="61"/>
        <v>0.87500000000000011</v>
      </c>
      <c r="AJ74" s="80">
        <v>1.1111111111111112</v>
      </c>
      <c r="AK74" s="1"/>
      <c r="AL74" s="1"/>
      <c r="AM74" s="21">
        <f t="shared" si="62"/>
        <v>0.91166666666666674</v>
      </c>
      <c r="AN74" s="1"/>
      <c r="AO74" s="1"/>
      <c r="AP74" s="1"/>
      <c r="AQ74" s="1"/>
      <c r="AR74" s="1"/>
      <c r="AS74" s="21">
        <f t="shared" si="63"/>
        <v>2.4804793443562002E-2</v>
      </c>
      <c r="AT74" s="1"/>
      <c r="AU74" s="1"/>
      <c r="AV74" s="1"/>
    </row>
    <row r="75" spans="4:48" x14ac:dyDescent="0.3">
      <c r="D75" s="1">
        <f t="shared" si="57"/>
        <v>1</v>
      </c>
      <c r="K75" s="1">
        <f t="shared" si="58"/>
        <v>0.87500000000000011</v>
      </c>
      <c r="R75" s="1">
        <f t="shared" si="59"/>
        <v>0.87500000000000011</v>
      </c>
      <c r="Y75" s="1">
        <f t="shared" si="60"/>
        <v>0.93333333333333335</v>
      </c>
      <c r="AF75" s="1">
        <f t="shared" si="61"/>
        <v>0.87500000000000011</v>
      </c>
      <c r="AJ75" s="80">
        <v>1.25</v>
      </c>
      <c r="AK75" s="1"/>
      <c r="AL75" s="1"/>
      <c r="AM75" s="21">
        <f t="shared" si="62"/>
        <v>0.91166666666666674</v>
      </c>
      <c r="AN75" s="1"/>
      <c r="AO75" s="1"/>
      <c r="AP75" s="1"/>
      <c r="AQ75" s="1"/>
      <c r="AR75" s="1"/>
      <c r="AS75" s="21">
        <f t="shared" si="63"/>
        <v>2.4804793443562002E-2</v>
      </c>
      <c r="AT75" s="1"/>
      <c r="AU75" s="1"/>
      <c r="AV75" s="1"/>
    </row>
    <row r="76" spans="4:48" x14ac:dyDescent="0.3">
      <c r="D76" s="1">
        <f t="shared" si="57"/>
        <v>1</v>
      </c>
      <c r="K76" s="1">
        <f t="shared" si="58"/>
        <v>1</v>
      </c>
      <c r="R76" s="1">
        <f t="shared" si="59"/>
        <v>0.82352941176470584</v>
      </c>
      <c r="Y76" s="1">
        <f t="shared" si="60"/>
        <v>1</v>
      </c>
      <c r="AF76" s="1">
        <f t="shared" si="61"/>
        <v>0.87500000000000011</v>
      </c>
      <c r="AJ76" s="80">
        <v>1.4285714285714286</v>
      </c>
      <c r="AK76" s="1"/>
      <c r="AL76" s="1"/>
      <c r="AM76" s="21">
        <f t="shared" si="62"/>
        <v>0.93970588235294117</v>
      </c>
      <c r="AN76" s="1"/>
      <c r="AO76" s="1"/>
      <c r="AP76" s="1"/>
      <c r="AQ76" s="1"/>
      <c r="AR76" s="1"/>
      <c r="AS76" s="21">
        <f t="shared" si="63"/>
        <v>3.7808706271124821E-2</v>
      </c>
      <c r="AT76" s="1"/>
      <c r="AU76" s="1"/>
      <c r="AV76" s="1"/>
    </row>
    <row r="77" spans="4:48" x14ac:dyDescent="0.3">
      <c r="D77" s="1">
        <f t="shared" si="57"/>
        <v>0.93333333333333335</v>
      </c>
      <c r="K77" s="1">
        <f t="shared" si="58"/>
        <v>0.93333333333333335</v>
      </c>
      <c r="R77" s="1">
        <f t="shared" si="59"/>
        <v>0.87500000000000011</v>
      </c>
      <c r="Y77" s="1">
        <f t="shared" si="60"/>
        <v>0.82352941176470584</v>
      </c>
      <c r="AF77" s="1">
        <f t="shared" si="61"/>
        <v>0.87500000000000011</v>
      </c>
      <c r="AJ77" s="80">
        <v>1.6666666666666667</v>
      </c>
      <c r="AK77" s="1"/>
      <c r="AL77" s="1"/>
      <c r="AM77" s="21">
        <f t="shared" si="62"/>
        <v>0.88803921568627453</v>
      </c>
      <c r="AN77" s="1"/>
      <c r="AO77" s="1"/>
      <c r="AP77" s="1"/>
      <c r="AQ77" s="1"/>
      <c r="AR77" s="1"/>
      <c r="AS77" s="21">
        <f t="shared" si="63"/>
        <v>2.074207231724547E-2</v>
      </c>
      <c r="AT77" s="1"/>
      <c r="AU77" s="1"/>
      <c r="AV77" s="1"/>
    </row>
    <row r="78" spans="4:48" x14ac:dyDescent="0.3">
      <c r="D78" s="1">
        <f t="shared" si="57"/>
        <v>0.87500000000000011</v>
      </c>
      <c r="K78" s="1">
        <f t="shared" si="58"/>
        <v>0.70000000000000007</v>
      </c>
      <c r="R78" s="1">
        <f t="shared" si="59"/>
        <v>0.73684210526315785</v>
      </c>
      <c r="Y78" s="1">
        <f t="shared" si="60"/>
        <v>0.87500000000000011</v>
      </c>
      <c r="AF78" s="1">
        <f t="shared" si="61"/>
        <v>0.8571428571428571</v>
      </c>
      <c r="AJ78" s="80">
        <v>2</v>
      </c>
      <c r="AK78" s="1"/>
      <c r="AL78" s="1"/>
      <c r="AM78" s="21">
        <f t="shared" si="62"/>
        <v>0.80879699248120307</v>
      </c>
      <c r="AN78" s="1"/>
      <c r="AO78" s="1"/>
      <c r="AP78" s="1"/>
      <c r="AQ78" s="1"/>
      <c r="AR78" s="1"/>
      <c r="AS78" s="21">
        <f t="shared" si="63"/>
        <v>3.7494859918705728E-2</v>
      </c>
      <c r="AT78" s="1"/>
      <c r="AU78" s="1"/>
      <c r="AV78" s="1"/>
    </row>
    <row r="79" spans="4:48" x14ac:dyDescent="0.3">
      <c r="D79" s="1">
        <f t="shared" si="57"/>
        <v>0.93333333333333335</v>
      </c>
      <c r="K79" s="1">
        <f t="shared" si="58"/>
        <v>0.82352941176470584</v>
      </c>
      <c r="R79" s="1">
        <f t="shared" si="59"/>
        <v>0.87500000000000011</v>
      </c>
      <c r="Y79" s="1">
        <f t="shared" si="60"/>
        <v>0.75</v>
      </c>
      <c r="AF79" s="1">
        <f t="shared" si="61"/>
        <v>0.77777777777777779</v>
      </c>
      <c r="AJ79" s="80">
        <v>2.5</v>
      </c>
      <c r="AK79" s="1"/>
      <c r="AL79" s="1"/>
      <c r="AM79" s="21">
        <f t="shared" si="62"/>
        <v>0.83192810457516342</v>
      </c>
      <c r="AN79" s="1"/>
      <c r="AO79" s="1"/>
      <c r="AP79" s="1"/>
      <c r="AQ79" s="1"/>
      <c r="AR79" s="1"/>
      <c r="AS79" s="21">
        <f t="shared" si="63"/>
        <v>3.3055422283985302E-2</v>
      </c>
      <c r="AT79" s="1"/>
      <c r="AU79" s="1"/>
      <c r="AV79" s="1"/>
    </row>
    <row r="80" spans="4:48" x14ac:dyDescent="0.3">
      <c r="D80" s="1">
        <f t="shared" si="57"/>
        <v>0.87500000000000011</v>
      </c>
      <c r="K80" s="1">
        <f t="shared" si="58"/>
        <v>0.87500000000000011</v>
      </c>
      <c r="R80" s="1">
        <f t="shared" si="59"/>
        <v>0.73684210526315785</v>
      </c>
      <c r="Y80" s="1">
        <f t="shared" si="60"/>
        <v>0.75</v>
      </c>
      <c r="AF80" s="1">
        <f t="shared" si="61"/>
        <v>0.87500000000000011</v>
      </c>
      <c r="AJ80" s="80">
        <v>3.3333333333333335</v>
      </c>
      <c r="AK80" s="1"/>
      <c r="AL80" s="1"/>
      <c r="AM80" s="21">
        <f t="shared" si="62"/>
        <v>0.82236842105263164</v>
      </c>
      <c r="AN80" s="1"/>
      <c r="AO80" s="1"/>
      <c r="AP80" s="1"/>
      <c r="AQ80" s="1"/>
      <c r="AR80" s="1"/>
      <c r="AS80" s="21">
        <f t="shared" si="63"/>
        <v>3.2297204496404185E-2</v>
      </c>
      <c r="AT80" s="1"/>
      <c r="AU80" s="1"/>
      <c r="AV80" s="1"/>
    </row>
    <row r="81" spans="4:48" x14ac:dyDescent="0.3">
      <c r="D81" s="1">
        <f t="shared" si="57"/>
        <v>0.8571428571428571</v>
      </c>
      <c r="K81" s="1">
        <f t="shared" si="58"/>
        <v>0.87500000000000011</v>
      </c>
      <c r="R81" s="1">
        <f t="shared" si="59"/>
        <v>0.93333333333333335</v>
      </c>
      <c r="Y81" s="1">
        <f t="shared" si="60"/>
        <v>0.66666666666666663</v>
      </c>
      <c r="AF81" s="1">
        <f t="shared" si="61"/>
        <v>0.82352941176470584</v>
      </c>
      <c r="AJ81" s="80">
        <v>5</v>
      </c>
      <c r="AK81" s="1"/>
      <c r="AL81" s="1"/>
      <c r="AM81" s="21">
        <f t="shared" si="62"/>
        <v>0.83113445378151263</v>
      </c>
      <c r="AN81" s="1"/>
      <c r="AO81" s="1"/>
      <c r="AP81" s="1"/>
      <c r="AQ81" s="1"/>
      <c r="AR81" s="1"/>
      <c r="AS81" s="21">
        <f t="shared" si="63"/>
        <v>4.4806653431511814E-2</v>
      </c>
      <c r="AT81" s="1"/>
      <c r="AU81" s="1"/>
      <c r="AV81" s="1"/>
    </row>
    <row r="82" spans="4:48" x14ac:dyDescent="0.3">
      <c r="D82" s="1">
        <f t="shared" si="57"/>
        <v>0.66666666666666652</v>
      </c>
      <c r="K82" s="1">
        <f t="shared" si="58"/>
        <v>0.77777777777777779</v>
      </c>
      <c r="R82" s="1">
        <f t="shared" si="59"/>
        <v>0.82352941176470584</v>
      </c>
      <c r="Y82" s="1">
        <f t="shared" si="60"/>
        <v>0.87500000000000011</v>
      </c>
      <c r="AF82" s="1">
        <f t="shared" si="61"/>
        <v>0.76923076923076916</v>
      </c>
      <c r="AJ82" s="80">
        <v>10</v>
      </c>
      <c r="AK82" s="1"/>
      <c r="AL82" s="1"/>
      <c r="AM82" s="21">
        <f t="shared" si="62"/>
        <v>0.78244092508798391</v>
      </c>
      <c r="AN82" s="1"/>
      <c r="AO82" s="1"/>
      <c r="AP82" s="1"/>
      <c r="AQ82" s="1"/>
      <c r="AR82" s="1"/>
      <c r="AS82" s="21">
        <f t="shared" si="63"/>
        <v>3.4536486618912142E-2</v>
      </c>
      <c r="AT82" s="1"/>
      <c r="AU82" s="1"/>
      <c r="AV82" s="1"/>
    </row>
    <row r="83" spans="4:48" x14ac:dyDescent="0.3">
      <c r="AK83" s="1"/>
      <c r="AL83" s="1"/>
    </row>
    <row r="84" spans="4:48" x14ac:dyDescent="0.3">
      <c r="AJ84" s="62" t="s">
        <v>195</v>
      </c>
      <c r="AK84" s="79" t="s">
        <v>194</v>
      </c>
      <c r="AL84" s="21" t="s">
        <v>20</v>
      </c>
      <c r="AM84" s="21" t="s">
        <v>184</v>
      </c>
      <c r="AN84" s="21" t="s">
        <v>183</v>
      </c>
      <c r="AO84" s="42" t="s">
        <v>181</v>
      </c>
      <c r="AP84" s="42" t="s">
        <v>182</v>
      </c>
      <c r="AQ84" s="42" t="s">
        <v>180</v>
      </c>
    </row>
    <row r="85" spans="4:48" x14ac:dyDescent="0.3">
      <c r="AK85" s="78">
        <v>0.1</v>
      </c>
      <c r="AL85" s="21">
        <v>1</v>
      </c>
      <c r="AM85" s="21">
        <v>1</v>
      </c>
      <c r="AN85" s="21">
        <v>1</v>
      </c>
      <c r="AO85" s="42">
        <v>0</v>
      </c>
      <c r="AP85" s="42">
        <v>0</v>
      </c>
      <c r="AQ85" s="42">
        <v>0</v>
      </c>
    </row>
    <row r="86" spans="4:48" x14ac:dyDescent="0.3">
      <c r="AK86" s="78">
        <v>0.1111111111111111</v>
      </c>
      <c r="AL86" s="21">
        <v>1</v>
      </c>
      <c r="AM86" s="21">
        <v>1</v>
      </c>
      <c r="AN86" s="21">
        <v>1</v>
      </c>
      <c r="AO86" s="42">
        <v>0</v>
      </c>
      <c r="AP86" s="42">
        <v>0</v>
      </c>
      <c r="AQ86" s="42">
        <v>0</v>
      </c>
    </row>
    <row r="87" spans="4:48" x14ac:dyDescent="0.3">
      <c r="AK87" s="78">
        <v>0.125</v>
      </c>
      <c r="AL87" s="21">
        <v>1</v>
      </c>
      <c r="AM87" s="21">
        <v>0.97499999999999998</v>
      </c>
      <c r="AN87" s="21">
        <v>0.98666666666666669</v>
      </c>
      <c r="AO87" s="42">
        <v>0</v>
      </c>
      <c r="AP87" s="42">
        <v>2.4999999999999994E-2</v>
      </c>
      <c r="AQ87" s="42">
        <v>1.3333333333333329E-2</v>
      </c>
    </row>
    <row r="88" spans="4:48" x14ac:dyDescent="0.3">
      <c r="AK88" s="78">
        <v>0.14285714285714285</v>
      </c>
      <c r="AL88" s="21">
        <v>1</v>
      </c>
      <c r="AM88" s="21">
        <v>1</v>
      </c>
      <c r="AN88" s="21">
        <v>1</v>
      </c>
      <c r="AO88" s="42">
        <v>0</v>
      </c>
      <c r="AP88" s="42">
        <v>0</v>
      </c>
      <c r="AQ88" s="42">
        <v>0</v>
      </c>
    </row>
    <row r="89" spans="4:48" x14ac:dyDescent="0.3">
      <c r="AK89" s="78">
        <v>0.16666666666666666</v>
      </c>
      <c r="AL89" s="21">
        <v>1</v>
      </c>
      <c r="AM89" s="21">
        <v>0.94000000000000006</v>
      </c>
      <c r="AN89" s="21">
        <v>0.96470588235294108</v>
      </c>
      <c r="AO89" s="42">
        <v>0</v>
      </c>
      <c r="AP89" s="42">
        <v>5.9999999999999651E-2</v>
      </c>
      <c r="AQ89" s="42">
        <v>3.529411764705883E-2</v>
      </c>
    </row>
    <row r="90" spans="4:48" x14ac:dyDescent="0.3">
      <c r="AK90" s="78">
        <v>0.2</v>
      </c>
      <c r="AL90" s="21">
        <v>1</v>
      </c>
      <c r="AM90" s="21">
        <v>0.97499999999999998</v>
      </c>
      <c r="AN90" s="21">
        <v>0.98666666666666669</v>
      </c>
      <c r="AO90" s="42">
        <v>0</v>
      </c>
      <c r="AP90" s="42">
        <v>2.4999999999999994E-2</v>
      </c>
      <c r="AQ90" s="42">
        <v>1.3333333333333329E-2</v>
      </c>
    </row>
    <row r="91" spans="4:48" x14ac:dyDescent="0.3">
      <c r="AK91" s="78">
        <v>0.25</v>
      </c>
      <c r="AL91" s="21">
        <v>1</v>
      </c>
      <c r="AM91" s="21">
        <v>0.94000000000000006</v>
      </c>
      <c r="AN91" s="21">
        <v>0.96470588235294108</v>
      </c>
      <c r="AO91" s="42">
        <v>0</v>
      </c>
      <c r="AP91" s="42">
        <v>5.9999999999999651E-2</v>
      </c>
      <c r="AQ91" s="42">
        <v>3.529411764705883E-2</v>
      </c>
    </row>
    <row r="92" spans="4:48" x14ac:dyDescent="0.3">
      <c r="AK92" s="78">
        <v>0.33333333333333331</v>
      </c>
      <c r="AL92" s="21">
        <v>1</v>
      </c>
      <c r="AM92" s="21">
        <v>0.95</v>
      </c>
      <c r="AN92" s="21">
        <v>0.97333333333333338</v>
      </c>
      <c r="AO92" s="42">
        <v>0</v>
      </c>
      <c r="AP92" s="42">
        <v>3.0618621784789721E-2</v>
      </c>
      <c r="AQ92" s="42">
        <v>1.6329931618554516E-2</v>
      </c>
    </row>
    <row r="93" spans="4:48" x14ac:dyDescent="0.3">
      <c r="AK93" s="78">
        <v>0.5</v>
      </c>
      <c r="AL93" s="21">
        <v>1</v>
      </c>
      <c r="AM93" s="21">
        <v>0.78227272727272723</v>
      </c>
      <c r="AN93" s="21">
        <v>0.87163398692810445</v>
      </c>
      <c r="AO93" s="42">
        <v>0</v>
      </c>
      <c r="AP93" s="42">
        <v>6.7390866781929959E-2</v>
      </c>
      <c r="AQ93" s="42">
        <v>4.1061984217873888E-2</v>
      </c>
    </row>
    <row r="94" spans="4:48" x14ac:dyDescent="0.3">
      <c r="AK94" s="78">
        <v>1</v>
      </c>
      <c r="AL94" s="21">
        <v>0.97142857142857153</v>
      </c>
      <c r="AM94" s="21">
        <v>0.88642857142857134</v>
      </c>
      <c r="AN94" s="21">
        <v>0.92280112044817941</v>
      </c>
      <c r="AO94" s="42">
        <v>2.8571428571428577E-2</v>
      </c>
      <c r="AP94" s="42">
        <v>5.5471080901011265E-2</v>
      </c>
      <c r="AQ94" s="42">
        <v>3.6191256680017818E-2</v>
      </c>
    </row>
    <row r="95" spans="4:48" x14ac:dyDescent="0.3">
      <c r="AK95" s="78">
        <v>1.1111111111111112</v>
      </c>
      <c r="AL95" s="21">
        <v>1</v>
      </c>
      <c r="AM95" s="21">
        <v>0.84166666666666656</v>
      </c>
      <c r="AN95" s="21">
        <v>0.91166666666666674</v>
      </c>
      <c r="AO95" s="42">
        <v>0</v>
      </c>
      <c r="AP95" s="42">
        <v>4.3832593994609939E-2</v>
      </c>
      <c r="AQ95" s="42">
        <v>2.4804793443562002E-2</v>
      </c>
    </row>
    <row r="96" spans="4:48" x14ac:dyDescent="0.3">
      <c r="AK96" s="78">
        <v>1.25</v>
      </c>
      <c r="AL96" s="21">
        <v>1</v>
      </c>
      <c r="AM96" s="21">
        <v>0.84166666666666656</v>
      </c>
      <c r="AN96" s="21">
        <v>0.91166666666666674</v>
      </c>
      <c r="AO96" s="42">
        <v>0</v>
      </c>
      <c r="AP96" s="42">
        <v>4.3832593994609939E-2</v>
      </c>
      <c r="AQ96" s="42">
        <v>2.4804793443562002E-2</v>
      </c>
    </row>
    <row r="97" spans="37:43" x14ac:dyDescent="0.3">
      <c r="AK97" s="78">
        <v>1.4285714285714286</v>
      </c>
      <c r="AL97" s="21">
        <v>1</v>
      </c>
      <c r="AM97" s="21">
        <v>0.89555555555555555</v>
      </c>
      <c r="AN97" s="21">
        <v>0.93970588235294117</v>
      </c>
      <c r="AO97" s="42">
        <v>0</v>
      </c>
      <c r="AP97" s="42">
        <v>6.5130448398901461E-2</v>
      </c>
      <c r="AQ97" s="42">
        <v>3.7808706271124821E-2</v>
      </c>
    </row>
    <row r="98" spans="37:43" x14ac:dyDescent="0.3">
      <c r="AK98" s="78">
        <v>1.6666666666666667</v>
      </c>
      <c r="AL98" s="21">
        <v>1</v>
      </c>
      <c r="AM98" s="21">
        <v>0.80111111111111111</v>
      </c>
      <c r="AN98" s="21">
        <v>0.88803921568627453</v>
      </c>
      <c r="AO98" s="42">
        <v>0</v>
      </c>
      <c r="AP98" s="42">
        <v>3.3340277054548818E-2</v>
      </c>
      <c r="AQ98" s="42">
        <v>2.074207231724547E-2</v>
      </c>
    </row>
    <row r="99" spans="37:43" x14ac:dyDescent="0.3">
      <c r="AK99" s="78">
        <v>2</v>
      </c>
      <c r="AL99" s="21">
        <v>0.97142857142857131</v>
      </c>
      <c r="AM99" s="21">
        <v>0.70689865689865683</v>
      </c>
      <c r="AN99" s="21">
        <v>0.80879699248120307</v>
      </c>
      <c r="AO99" s="42">
        <v>2.8571428571428581E-2</v>
      </c>
      <c r="AP99" s="42">
        <v>6.1749684742278828E-2</v>
      </c>
      <c r="AQ99" s="42">
        <v>3.7494859918705728E-2</v>
      </c>
    </row>
    <row r="100" spans="37:43" x14ac:dyDescent="0.3">
      <c r="AK100" s="78">
        <v>2.5</v>
      </c>
      <c r="AL100" s="21">
        <v>0.97142857142857153</v>
      </c>
      <c r="AM100" s="21">
        <v>0.73116161616161612</v>
      </c>
      <c r="AN100" s="21">
        <v>0.83192810457516342</v>
      </c>
      <c r="AO100" s="42">
        <v>2.8571428571428577E-2</v>
      </c>
      <c r="AP100" s="42">
        <v>4.2999912206306078E-2</v>
      </c>
      <c r="AQ100" s="42">
        <v>3.3055422283985302E-2</v>
      </c>
    </row>
    <row r="101" spans="37:43" x14ac:dyDescent="0.3">
      <c r="AK101" s="78">
        <v>3.3333333333333335</v>
      </c>
      <c r="AL101" s="21">
        <v>0.97142857142857153</v>
      </c>
      <c r="AM101" s="21">
        <v>0.71666666666666656</v>
      </c>
      <c r="AN101" s="21">
        <v>0.82236842105263164</v>
      </c>
      <c r="AO101" s="42">
        <v>2.8571428571428577E-2</v>
      </c>
      <c r="AP101" s="42">
        <v>3.9674602380794004E-2</v>
      </c>
      <c r="AQ101" s="42">
        <v>3.2297204496404185E-2</v>
      </c>
    </row>
    <row r="102" spans="37:43" x14ac:dyDescent="0.3">
      <c r="AK102" s="78">
        <v>5</v>
      </c>
      <c r="AL102" s="21">
        <v>0.88571428571428579</v>
      </c>
      <c r="AM102" s="21">
        <v>0.80198412698412702</v>
      </c>
      <c r="AN102" s="21">
        <v>0.83113445378151263</v>
      </c>
      <c r="AO102" s="42">
        <v>8.3299312783504262E-2</v>
      </c>
      <c r="AP102" s="42">
        <v>3.1116273462207116E-2</v>
      </c>
      <c r="AQ102" s="42">
        <v>4.4806653431511814E-2</v>
      </c>
    </row>
    <row r="103" spans="37:43" x14ac:dyDescent="0.3">
      <c r="AK103" s="78">
        <v>10</v>
      </c>
      <c r="AL103" s="21">
        <v>0.91428571428571426</v>
      </c>
      <c r="AM103" s="21">
        <v>0.69858585858585864</v>
      </c>
      <c r="AN103" s="21">
        <v>0.78244092508798391</v>
      </c>
      <c r="AO103" s="42">
        <v>5.7142857142857488E-2</v>
      </c>
      <c r="AP103" s="42">
        <v>5.0867988859228393E-2</v>
      </c>
      <c r="AQ103" s="42">
        <v>3.4536486618912142E-2</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207F9-A574-4FB3-919A-E56A1D20C435}">
  <dimension ref="A1:F83"/>
  <sheetViews>
    <sheetView workbookViewId="0">
      <selection activeCell="A23" sqref="A23"/>
    </sheetView>
  </sheetViews>
  <sheetFormatPr defaultRowHeight="14.4" x14ac:dyDescent="0.3"/>
  <cols>
    <col min="1" max="1" width="231.33203125" bestFit="1" customWidth="1"/>
    <col min="2" max="2" width="10.77734375" bestFit="1" customWidth="1"/>
    <col min="3" max="3" width="5.44140625" bestFit="1" customWidth="1"/>
    <col min="4" max="4" width="7.77734375" bestFit="1" customWidth="1"/>
    <col min="5" max="5" width="7.21875" bestFit="1" customWidth="1"/>
    <col min="6" max="6" width="5.21875" bestFit="1" customWidth="1"/>
  </cols>
  <sheetData>
    <row r="1" spans="1:6" x14ac:dyDescent="0.3">
      <c r="A1" t="s">
        <v>214</v>
      </c>
      <c r="B1" t="s">
        <v>242</v>
      </c>
      <c r="C1" t="s">
        <v>243</v>
      </c>
      <c r="D1" t="s">
        <v>244</v>
      </c>
      <c r="E1" t="s">
        <v>245</v>
      </c>
      <c r="F1" t="s">
        <v>246</v>
      </c>
    </row>
    <row r="2" spans="1:6" x14ac:dyDescent="0.3">
      <c r="A2" s="143" t="s">
        <v>215</v>
      </c>
      <c r="B2" s="143" t="s">
        <v>247</v>
      </c>
      <c r="C2" s="143" t="s">
        <v>247</v>
      </c>
      <c r="D2" s="143" t="s">
        <v>247</v>
      </c>
      <c r="E2" s="143" t="s">
        <v>247</v>
      </c>
      <c r="F2" s="103"/>
    </row>
    <row r="3" spans="1:6" x14ac:dyDescent="0.3">
      <c r="A3" s="143" t="s">
        <v>216</v>
      </c>
      <c r="B3" s="143" t="s">
        <v>247</v>
      </c>
      <c r="C3" s="143" t="s">
        <v>247</v>
      </c>
      <c r="D3" s="143" t="s">
        <v>247</v>
      </c>
      <c r="E3" s="143" t="s">
        <v>247</v>
      </c>
      <c r="F3" s="103"/>
    </row>
    <row r="4" spans="1:6" x14ac:dyDescent="0.3">
      <c r="A4" s="143" t="s">
        <v>248</v>
      </c>
      <c r="B4" s="143" t="s">
        <v>249</v>
      </c>
      <c r="C4" s="143" t="s">
        <v>247</v>
      </c>
      <c r="D4" s="143" t="s">
        <v>247</v>
      </c>
      <c r="E4" s="143" t="s">
        <v>247</v>
      </c>
      <c r="F4" s="103"/>
    </row>
    <row r="5" spans="1:6" x14ac:dyDescent="0.3">
      <c r="A5" s="143" t="s">
        <v>250</v>
      </c>
      <c r="B5" s="143" t="s">
        <v>251</v>
      </c>
      <c r="C5" s="143" t="s">
        <v>247</v>
      </c>
      <c r="D5" s="143" t="s">
        <v>247</v>
      </c>
      <c r="E5" s="143" t="s">
        <v>247</v>
      </c>
      <c r="F5" s="103"/>
    </row>
    <row r="6" spans="1:6" x14ac:dyDescent="0.3">
      <c r="A6" s="143" t="s">
        <v>217</v>
      </c>
      <c r="B6" s="143" t="s">
        <v>247</v>
      </c>
      <c r="C6" s="143" t="s">
        <v>247</v>
      </c>
      <c r="D6" s="143" t="s">
        <v>247</v>
      </c>
      <c r="E6" s="143" t="s">
        <v>247</v>
      </c>
      <c r="F6" s="103"/>
    </row>
    <row r="7" spans="1:6" x14ac:dyDescent="0.3">
      <c r="A7" s="143" t="s">
        <v>247</v>
      </c>
      <c r="B7" s="143" t="s">
        <v>184</v>
      </c>
      <c r="C7" s="143" t="s">
        <v>218</v>
      </c>
      <c r="D7" s="143" t="s">
        <v>219</v>
      </c>
      <c r="E7" s="143" t="s">
        <v>220</v>
      </c>
      <c r="F7" s="103"/>
    </row>
    <row r="8" spans="1:6" x14ac:dyDescent="0.3">
      <c r="A8" s="143" t="s">
        <v>221</v>
      </c>
      <c r="B8" s="143" t="s">
        <v>252</v>
      </c>
      <c r="C8" s="143" t="s">
        <v>253</v>
      </c>
      <c r="D8" s="143" t="s">
        <v>254</v>
      </c>
      <c r="E8" s="143" t="s">
        <v>255</v>
      </c>
      <c r="F8" s="103"/>
    </row>
    <row r="9" spans="1:6" x14ac:dyDescent="0.3">
      <c r="A9" s="143" t="s">
        <v>222</v>
      </c>
      <c r="B9" s="143" t="s">
        <v>253</v>
      </c>
      <c r="C9" s="143" t="s">
        <v>256</v>
      </c>
      <c r="D9" s="143" t="s">
        <v>252</v>
      </c>
      <c r="E9" s="143" t="s">
        <v>257</v>
      </c>
      <c r="F9" s="103"/>
    </row>
    <row r="10" spans="1:6" x14ac:dyDescent="0.3">
      <c r="A10" s="143" t="s">
        <v>223</v>
      </c>
      <c r="B10" s="143" t="s">
        <v>252</v>
      </c>
      <c r="C10" s="143" t="s">
        <v>258</v>
      </c>
      <c r="D10" s="143" t="s">
        <v>247</v>
      </c>
      <c r="E10" s="143" t="s">
        <v>247</v>
      </c>
      <c r="F10" s="103"/>
    </row>
    <row r="11" spans="1:6" x14ac:dyDescent="0.3">
      <c r="A11" s="143" t="s">
        <v>224</v>
      </c>
      <c r="B11" s="143" t="s">
        <v>225</v>
      </c>
      <c r="C11" s="143" t="s">
        <v>254</v>
      </c>
      <c r="D11" s="143" t="s">
        <v>252</v>
      </c>
      <c r="E11" s="143" t="s">
        <v>252</v>
      </c>
      <c r="F11" s="103">
        <v>2558</v>
      </c>
    </row>
    <row r="12" spans="1:6" x14ac:dyDescent="0.3">
      <c r="A12" s="143" t="s">
        <v>226</v>
      </c>
      <c r="B12" s="143" t="s">
        <v>225</v>
      </c>
      <c r="C12" s="143" t="s">
        <v>252</v>
      </c>
      <c r="D12" s="143" t="s">
        <v>252</v>
      </c>
      <c r="E12" s="143" t="s">
        <v>252</v>
      </c>
      <c r="F12" s="103">
        <v>2558</v>
      </c>
    </row>
    <row r="13" spans="1:6" x14ac:dyDescent="0.3">
      <c r="A13" s="143" t="s">
        <v>227</v>
      </c>
      <c r="B13" s="143" t="s">
        <v>247</v>
      </c>
      <c r="C13" s="143" t="s">
        <v>247</v>
      </c>
      <c r="D13" s="143" t="s">
        <v>247</v>
      </c>
      <c r="E13" s="143" t="s">
        <v>247</v>
      </c>
      <c r="F13" s="103"/>
    </row>
    <row r="14" spans="1:6" x14ac:dyDescent="0.3">
      <c r="A14" s="143" t="s">
        <v>247</v>
      </c>
      <c r="B14" s="143" t="s">
        <v>247</v>
      </c>
      <c r="C14" s="143" t="s">
        <v>247</v>
      </c>
      <c r="D14" s="143" t="s">
        <v>247</v>
      </c>
      <c r="E14" s="143" t="s">
        <v>247</v>
      </c>
      <c r="F14" s="103"/>
    </row>
    <row r="15" spans="1:6" x14ac:dyDescent="0.3">
      <c r="A15" s="143" t="s">
        <v>228</v>
      </c>
      <c r="B15" s="143" t="s">
        <v>247</v>
      </c>
      <c r="C15" s="143" t="s">
        <v>247</v>
      </c>
      <c r="D15" s="143" t="s">
        <v>247</v>
      </c>
      <c r="E15" s="143" t="s">
        <v>247</v>
      </c>
      <c r="F15" s="103"/>
    </row>
    <row r="16" spans="1:6" x14ac:dyDescent="0.3">
      <c r="A16" s="143" t="s">
        <v>229</v>
      </c>
      <c r="B16" s="143" t="s">
        <v>247</v>
      </c>
      <c r="C16" s="143" t="s">
        <v>247</v>
      </c>
      <c r="D16" s="143" t="s">
        <v>247</v>
      </c>
      <c r="E16" s="143" t="s">
        <v>247</v>
      </c>
      <c r="F16" s="103"/>
    </row>
    <row r="17" spans="1:6" x14ac:dyDescent="0.3">
      <c r="A17" s="143" t="s">
        <v>216</v>
      </c>
      <c r="B17" s="143" t="s">
        <v>247</v>
      </c>
      <c r="C17" s="143" t="s">
        <v>247</v>
      </c>
      <c r="D17" s="143" t="s">
        <v>247</v>
      </c>
      <c r="E17" s="143" t="s">
        <v>247</v>
      </c>
      <c r="F17" s="103"/>
    </row>
    <row r="18" spans="1:6" x14ac:dyDescent="0.3">
      <c r="A18" s="143" t="s">
        <v>259</v>
      </c>
      <c r="B18" s="143" t="s">
        <v>260</v>
      </c>
      <c r="C18" s="143" t="s">
        <v>247</v>
      </c>
      <c r="D18" s="143" t="s">
        <v>247</v>
      </c>
      <c r="E18" s="143" t="s">
        <v>247</v>
      </c>
      <c r="F18" s="103"/>
    </row>
    <row r="19" spans="1:6" x14ac:dyDescent="0.3">
      <c r="A19" s="143" t="s">
        <v>261</v>
      </c>
      <c r="B19" s="143" t="s">
        <v>262</v>
      </c>
      <c r="C19" s="143" t="s">
        <v>247</v>
      </c>
      <c r="D19" s="143" t="s">
        <v>247</v>
      </c>
      <c r="E19" s="143" t="s">
        <v>247</v>
      </c>
      <c r="F19" s="103"/>
    </row>
    <row r="20" spans="1:6" x14ac:dyDescent="0.3">
      <c r="A20" s="143" t="s">
        <v>217</v>
      </c>
      <c r="B20" s="143" t="s">
        <v>247</v>
      </c>
      <c r="C20" s="143" t="s">
        <v>247</v>
      </c>
      <c r="D20" s="143" t="s">
        <v>247</v>
      </c>
      <c r="E20" s="143" t="s">
        <v>247</v>
      </c>
      <c r="F20" s="103"/>
    </row>
    <row r="21" spans="1:6" x14ac:dyDescent="0.3">
      <c r="A21" s="143" t="s">
        <v>247</v>
      </c>
      <c r="B21" s="143" t="s">
        <v>184</v>
      </c>
      <c r="C21" s="143" t="s">
        <v>218</v>
      </c>
      <c r="D21" s="143" t="s">
        <v>219</v>
      </c>
      <c r="E21" s="143" t="s">
        <v>220</v>
      </c>
      <c r="F21" s="103"/>
    </row>
    <row r="22" spans="1:6" x14ac:dyDescent="0.3">
      <c r="A22" s="143" t="s">
        <v>221</v>
      </c>
      <c r="B22" s="143" t="s">
        <v>263</v>
      </c>
      <c r="C22" s="143" t="s">
        <v>253</v>
      </c>
      <c r="D22" s="143" t="s">
        <v>264</v>
      </c>
      <c r="E22" s="143" t="s">
        <v>255</v>
      </c>
      <c r="F22" s="103"/>
    </row>
    <row r="23" spans="1:6" x14ac:dyDescent="0.3">
      <c r="A23" s="143" t="s">
        <v>222</v>
      </c>
      <c r="B23" s="143" t="s">
        <v>253</v>
      </c>
      <c r="C23" s="143" t="s">
        <v>265</v>
      </c>
      <c r="D23" s="143" t="s">
        <v>263</v>
      </c>
      <c r="E23" s="143" t="s">
        <v>257</v>
      </c>
      <c r="F23" s="103"/>
    </row>
    <row r="24" spans="1:6" x14ac:dyDescent="0.3">
      <c r="A24" s="143" t="s">
        <v>223</v>
      </c>
      <c r="B24" s="143" t="s">
        <v>264</v>
      </c>
      <c r="C24" s="143" t="s">
        <v>258</v>
      </c>
      <c r="D24" s="143" t="s">
        <v>247</v>
      </c>
      <c r="E24" s="143" t="s">
        <v>247</v>
      </c>
      <c r="F24" s="103"/>
    </row>
    <row r="25" spans="1:6" x14ac:dyDescent="0.3">
      <c r="A25" s="143" t="s">
        <v>224</v>
      </c>
      <c r="B25" s="143" t="s">
        <v>225</v>
      </c>
      <c r="C25" s="143" t="s">
        <v>264</v>
      </c>
      <c r="D25" s="143" t="s">
        <v>256</v>
      </c>
      <c r="E25" s="143" t="s">
        <v>256</v>
      </c>
      <c r="F25" s="103">
        <v>2558</v>
      </c>
    </row>
    <row r="26" spans="1:6" x14ac:dyDescent="0.3">
      <c r="A26" s="143" t="s">
        <v>226</v>
      </c>
      <c r="B26" s="143" t="s">
        <v>225</v>
      </c>
      <c r="C26" s="143" t="s">
        <v>264</v>
      </c>
      <c r="D26" s="143" t="s">
        <v>264</v>
      </c>
      <c r="E26" s="143" t="s">
        <v>256</v>
      </c>
      <c r="F26" s="103">
        <v>2558</v>
      </c>
    </row>
    <row r="27" spans="1:6" x14ac:dyDescent="0.3">
      <c r="A27" s="143" t="s">
        <v>230</v>
      </c>
      <c r="B27" s="143" t="s">
        <v>247</v>
      </c>
      <c r="C27" s="143" t="s">
        <v>247</v>
      </c>
      <c r="D27" s="143" t="s">
        <v>247</v>
      </c>
      <c r="E27" s="143" t="s">
        <v>247</v>
      </c>
      <c r="F27" s="103"/>
    </row>
    <row r="28" spans="1:6" x14ac:dyDescent="0.3">
      <c r="A28" s="143" t="s">
        <v>247</v>
      </c>
      <c r="B28" s="143" t="s">
        <v>247</v>
      </c>
      <c r="C28" s="143" t="s">
        <v>247</v>
      </c>
      <c r="D28" s="143" t="s">
        <v>247</v>
      </c>
      <c r="E28" s="143" t="s">
        <v>247</v>
      </c>
      <c r="F28" s="103"/>
    </row>
    <row r="29" spans="1:6" x14ac:dyDescent="0.3">
      <c r="A29" s="143" t="s">
        <v>285</v>
      </c>
      <c r="B29" s="143" t="s">
        <v>247</v>
      </c>
      <c r="C29" s="143" t="s">
        <v>247</v>
      </c>
      <c r="D29" s="143" t="s">
        <v>247</v>
      </c>
      <c r="E29" s="143" t="s">
        <v>247</v>
      </c>
      <c r="F29" s="103"/>
    </row>
    <row r="30" spans="1:6" x14ac:dyDescent="0.3">
      <c r="A30" s="143" t="s">
        <v>231</v>
      </c>
      <c r="B30" s="143" t="s">
        <v>247</v>
      </c>
      <c r="C30" s="143" t="s">
        <v>247</v>
      </c>
      <c r="D30" s="143" t="s">
        <v>247</v>
      </c>
      <c r="E30" s="143" t="s">
        <v>247</v>
      </c>
      <c r="F30" s="103"/>
    </row>
    <row r="31" spans="1:6" x14ac:dyDescent="0.3">
      <c r="A31" s="143" t="s">
        <v>216</v>
      </c>
      <c r="B31" s="143" t="s">
        <v>247</v>
      </c>
      <c r="C31" s="143" t="s">
        <v>247</v>
      </c>
      <c r="D31" s="143" t="s">
        <v>247</v>
      </c>
      <c r="E31" s="143" t="s">
        <v>247</v>
      </c>
      <c r="F31" s="103"/>
    </row>
    <row r="32" spans="1:6" x14ac:dyDescent="0.3">
      <c r="A32" s="143" t="s">
        <v>259</v>
      </c>
      <c r="B32" s="143" t="s">
        <v>260</v>
      </c>
      <c r="C32" s="143" t="s">
        <v>247</v>
      </c>
      <c r="D32" s="143" t="s">
        <v>247</v>
      </c>
      <c r="E32" s="143" t="s">
        <v>247</v>
      </c>
      <c r="F32" s="103"/>
    </row>
    <row r="33" spans="1:6" x14ac:dyDescent="0.3">
      <c r="A33" s="143" t="s">
        <v>266</v>
      </c>
      <c r="B33" s="143" t="s">
        <v>267</v>
      </c>
      <c r="C33" s="143" t="s">
        <v>247</v>
      </c>
      <c r="D33" s="143" t="s">
        <v>247</v>
      </c>
      <c r="E33" s="143" t="s">
        <v>247</v>
      </c>
      <c r="F33" s="103"/>
    </row>
    <row r="34" spans="1:6" x14ac:dyDescent="0.3">
      <c r="A34" s="143" t="s">
        <v>217</v>
      </c>
      <c r="B34" s="143" t="s">
        <v>247</v>
      </c>
      <c r="C34" s="143" t="s">
        <v>247</v>
      </c>
      <c r="D34" s="143" t="s">
        <v>247</v>
      </c>
      <c r="E34" s="143" t="s">
        <v>247</v>
      </c>
      <c r="F34" s="103"/>
    </row>
    <row r="35" spans="1:6" x14ac:dyDescent="0.3">
      <c r="A35" s="143" t="s">
        <v>247</v>
      </c>
      <c r="B35" s="143" t="s">
        <v>184</v>
      </c>
      <c r="C35" s="143" t="s">
        <v>218</v>
      </c>
      <c r="D35" s="143" t="s">
        <v>219</v>
      </c>
      <c r="E35" s="143" t="s">
        <v>220</v>
      </c>
      <c r="F35" s="103"/>
    </row>
    <row r="36" spans="1:6" x14ac:dyDescent="0.3">
      <c r="A36" s="143" t="s">
        <v>221</v>
      </c>
      <c r="B36" s="143" t="s">
        <v>263</v>
      </c>
      <c r="C36" s="143" t="s">
        <v>253</v>
      </c>
      <c r="D36" s="143" t="s">
        <v>252</v>
      </c>
      <c r="E36" s="143" t="s">
        <v>255</v>
      </c>
      <c r="F36" s="103"/>
    </row>
    <row r="37" spans="1:6" x14ac:dyDescent="0.3">
      <c r="A37" s="143" t="s">
        <v>222</v>
      </c>
      <c r="B37" s="143" t="s">
        <v>253</v>
      </c>
      <c r="C37" s="143" t="s">
        <v>268</v>
      </c>
      <c r="D37" s="143" t="s">
        <v>256</v>
      </c>
      <c r="E37" s="143" t="s">
        <v>257</v>
      </c>
      <c r="F37" s="103"/>
    </row>
    <row r="38" spans="1:6" x14ac:dyDescent="0.3">
      <c r="A38" s="143" t="s">
        <v>223</v>
      </c>
      <c r="B38" s="143" t="s">
        <v>264</v>
      </c>
      <c r="C38" s="143" t="s">
        <v>258</v>
      </c>
      <c r="D38" s="143" t="s">
        <v>247</v>
      </c>
      <c r="E38" s="143" t="s">
        <v>247</v>
      </c>
      <c r="F38" s="103"/>
    </row>
    <row r="39" spans="1:6" x14ac:dyDescent="0.3">
      <c r="A39" s="143" t="s">
        <v>224</v>
      </c>
      <c r="B39" s="143" t="s">
        <v>225</v>
      </c>
      <c r="C39" s="143" t="s">
        <v>264</v>
      </c>
      <c r="D39" s="143" t="s">
        <v>256</v>
      </c>
      <c r="E39" s="143" t="s">
        <v>264</v>
      </c>
      <c r="F39" s="103">
        <v>2558</v>
      </c>
    </row>
    <row r="40" spans="1:6" x14ac:dyDescent="0.3">
      <c r="A40" s="143" t="s">
        <v>226</v>
      </c>
      <c r="B40" s="143" t="s">
        <v>225</v>
      </c>
      <c r="C40" s="143" t="s">
        <v>264</v>
      </c>
      <c r="D40" s="143" t="s">
        <v>264</v>
      </c>
      <c r="E40" s="143" t="s">
        <v>264</v>
      </c>
      <c r="F40" s="103">
        <v>2558</v>
      </c>
    </row>
    <row r="41" spans="1:6" x14ac:dyDescent="0.3">
      <c r="A41" s="143" t="s">
        <v>232</v>
      </c>
      <c r="B41" s="143" t="s">
        <v>247</v>
      </c>
      <c r="C41" s="143" t="s">
        <v>247</v>
      </c>
      <c r="D41" s="143" t="s">
        <v>247</v>
      </c>
      <c r="E41" s="143" t="s">
        <v>247</v>
      </c>
      <c r="F41" s="103"/>
    </row>
    <row r="42" spans="1:6" x14ac:dyDescent="0.3">
      <c r="A42" s="143" t="s">
        <v>247</v>
      </c>
      <c r="B42" s="143" t="s">
        <v>247</v>
      </c>
      <c r="C42" s="143" t="s">
        <v>247</v>
      </c>
      <c r="D42" s="143" t="s">
        <v>247</v>
      </c>
      <c r="E42" s="143" t="s">
        <v>247</v>
      </c>
      <c r="F42" s="103"/>
    </row>
    <row r="43" spans="1:6" x14ac:dyDescent="0.3">
      <c r="A43" s="143" t="s">
        <v>233</v>
      </c>
      <c r="B43" s="143" t="s">
        <v>247</v>
      </c>
      <c r="C43" s="143" t="s">
        <v>247</v>
      </c>
      <c r="D43" s="143" t="s">
        <v>247</v>
      </c>
      <c r="E43" s="143" t="s">
        <v>247</v>
      </c>
      <c r="F43" s="103"/>
    </row>
    <row r="44" spans="1:6" x14ac:dyDescent="0.3">
      <c r="A44" s="143" t="s">
        <v>234</v>
      </c>
      <c r="B44" s="143" t="s">
        <v>247</v>
      </c>
      <c r="C44" s="143" t="s">
        <v>247</v>
      </c>
      <c r="D44" s="143" t="s">
        <v>247</v>
      </c>
      <c r="E44" s="143" t="s">
        <v>247</v>
      </c>
      <c r="F44" s="103"/>
    </row>
    <row r="45" spans="1:6" x14ac:dyDescent="0.3">
      <c r="A45" s="143" t="s">
        <v>216</v>
      </c>
      <c r="B45" s="143" t="s">
        <v>247</v>
      </c>
      <c r="C45" s="143" t="s">
        <v>247</v>
      </c>
      <c r="D45" s="143" t="s">
        <v>247</v>
      </c>
      <c r="E45" s="143" t="s">
        <v>247</v>
      </c>
      <c r="F45" s="103"/>
    </row>
    <row r="46" spans="1:6" x14ac:dyDescent="0.3">
      <c r="A46" s="143" t="s">
        <v>269</v>
      </c>
      <c r="B46" s="143" t="s">
        <v>270</v>
      </c>
      <c r="C46" s="143" t="s">
        <v>247</v>
      </c>
      <c r="D46" s="143" t="s">
        <v>247</v>
      </c>
      <c r="E46" s="143" t="s">
        <v>247</v>
      </c>
      <c r="F46" s="103"/>
    </row>
    <row r="47" spans="1:6" x14ac:dyDescent="0.3">
      <c r="A47" s="143" t="s">
        <v>271</v>
      </c>
      <c r="B47" s="143" t="s">
        <v>272</v>
      </c>
      <c r="C47" s="143" t="s">
        <v>247</v>
      </c>
      <c r="D47" s="143" t="s">
        <v>247</v>
      </c>
      <c r="E47" s="143" t="s">
        <v>247</v>
      </c>
      <c r="F47" s="103"/>
    </row>
    <row r="48" spans="1:6" x14ac:dyDescent="0.3">
      <c r="A48" s="143" t="s">
        <v>217</v>
      </c>
      <c r="B48" s="143" t="s">
        <v>247</v>
      </c>
      <c r="C48" s="143" t="s">
        <v>247</v>
      </c>
      <c r="D48" s="143" t="s">
        <v>247</v>
      </c>
      <c r="E48" s="143" t="s">
        <v>247</v>
      </c>
      <c r="F48" s="103"/>
    </row>
    <row r="49" spans="1:6" x14ac:dyDescent="0.3">
      <c r="A49" s="143" t="s">
        <v>247</v>
      </c>
      <c r="B49" s="143" t="s">
        <v>184</v>
      </c>
      <c r="C49" s="143" t="s">
        <v>218</v>
      </c>
      <c r="D49" s="143" t="s">
        <v>219</v>
      </c>
      <c r="E49" s="143" t="s">
        <v>220</v>
      </c>
      <c r="F49" s="103"/>
    </row>
    <row r="50" spans="1:6" x14ac:dyDescent="0.3">
      <c r="A50" s="143" t="s">
        <v>221</v>
      </c>
      <c r="B50" s="143" t="s">
        <v>273</v>
      </c>
      <c r="C50" s="143" t="s">
        <v>253</v>
      </c>
      <c r="D50" s="143" t="s">
        <v>264</v>
      </c>
      <c r="E50" s="143" t="s">
        <v>255</v>
      </c>
      <c r="F50" s="103"/>
    </row>
    <row r="51" spans="1:6" x14ac:dyDescent="0.3">
      <c r="A51" s="143" t="s">
        <v>222</v>
      </c>
      <c r="B51" s="143" t="s">
        <v>254</v>
      </c>
      <c r="C51" s="143" t="s">
        <v>265</v>
      </c>
      <c r="D51" s="143" t="s">
        <v>263</v>
      </c>
      <c r="E51" s="143" t="s">
        <v>257</v>
      </c>
      <c r="F51" s="103"/>
    </row>
    <row r="52" spans="1:6" x14ac:dyDescent="0.3">
      <c r="A52" s="143" t="s">
        <v>223</v>
      </c>
      <c r="B52" s="143" t="s">
        <v>256</v>
      </c>
      <c r="C52" s="143" t="s">
        <v>258</v>
      </c>
      <c r="D52" s="143" t="s">
        <v>247</v>
      </c>
      <c r="E52" s="143" t="s">
        <v>247</v>
      </c>
      <c r="F52" s="103"/>
    </row>
    <row r="53" spans="1:6" x14ac:dyDescent="0.3">
      <c r="A53" s="143" t="s">
        <v>224</v>
      </c>
      <c r="B53" s="143" t="s">
        <v>225</v>
      </c>
      <c r="C53" s="143" t="s">
        <v>264</v>
      </c>
      <c r="D53" s="143" t="s">
        <v>263</v>
      </c>
      <c r="E53" s="143" t="s">
        <v>256</v>
      </c>
      <c r="F53" s="103">
        <v>2558</v>
      </c>
    </row>
    <row r="54" spans="1:6" x14ac:dyDescent="0.3">
      <c r="A54" s="143" t="s">
        <v>226</v>
      </c>
      <c r="B54" s="143" t="s">
        <v>225</v>
      </c>
      <c r="C54" s="143" t="s">
        <v>256</v>
      </c>
      <c r="D54" s="143" t="s">
        <v>256</v>
      </c>
      <c r="E54" s="143" t="s">
        <v>256</v>
      </c>
      <c r="F54" s="103">
        <v>2558</v>
      </c>
    </row>
    <row r="55" spans="1:6" x14ac:dyDescent="0.3">
      <c r="A55" s="143" t="s">
        <v>235</v>
      </c>
      <c r="B55" s="143" t="s">
        <v>247</v>
      </c>
      <c r="C55" s="143" t="s">
        <v>247</v>
      </c>
      <c r="D55" s="143" t="s">
        <v>247</v>
      </c>
      <c r="E55" s="143" t="s">
        <v>247</v>
      </c>
      <c r="F55" s="103"/>
    </row>
    <row r="56" spans="1:6" x14ac:dyDescent="0.3">
      <c r="A56" s="143" t="s">
        <v>247</v>
      </c>
      <c r="B56" s="143" t="s">
        <v>247</v>
      </c>
      <c r="C56" s="143" t="s">
        <v>247</v>
      </c>
      <c r="D56" s="143" t="s">
        <v>247</v>
      </c>
      <c r="E56" s="143" t="s">
        <v>247</v>
      </c>
      <c r="F56" s="103"/>
    </row>
    <row r="57" spans="1:6" x14ac:dyDescent="0.3">
      <c r="A57" s="143" t="s">
        <v>236</v>
      </c>
      <c r="B57" s="143" t="s">
        <v>247</v>
      </c>
      <c r="C57" s="143" t="s">
        <v>247</v>
      </c>
      <c r="D57" s="143" t="s">
        <v>247</v>
      </c>
      <c r="E57" s="143" t="s">
        <v>247</v>
      </c>
      <c r="F57" s="103"/>
    </row>
    <row r="58" spans="1:6" x14ac:dyDescent="0.3">
      <c r="A58" s="143" t="s">
        <v>237</v>
      </c>
      <c r="B58" s="143" t="s">
        <v>247</v>
      </c>
      <c r="C58" s="143" t="s">
        <v>247</v>
      </c>
      <c r="D58" s="143" t="s">
        <v>247</v>
      </c>
      <c r="E58" s="143" t="s">
        <v>247</v>
      </c>
      <c r="F58" s="103"/>
    </row>
    <row r="59" spans="1:6" x14ac:dyDescent="0.3">
      <c r="A59" s="143" t="s">
        <v>216</v>
      </c>
      <c r="B59" s="143" t="s">
        <v>247</v>
      </c>
      <c r="C59" s="143" t="s">
        <v>247</v>
      </c>
      <c r="D59" s="143" t="s">
        <v>247</v>
      </c>
      <c r="E59" s="143" t="s">
        <v>247</v>
      </c>
      <c r="F59" s="103"/>
    </row>
    <row r="60" spans="1:6" x14ac:dyDescent="0.3">
      <c r="A60" s="143" t="s">
        <v>274</v>
      </c>
      <c r="B60" s="143" t="s">
        <v>275</v>
      </c>
      <c r="C60" s="143" t="s">
        <v>247</v>
      </c>
      <c r="D60" s="143" t="s">
        <v>247</v>
      </c>
      <c r="E60" s="143" t="s">
        <v>247</v>
      </c>
      <c r="F60" s="103"/>
    </row>
    <row r="61" spans="1:6" x14ac:dyDescent="0.3">
      <c r="A61" s="143" t="s">
        <v>276</v>
      </c>
      <c r="B61" s="143" t="s">
        <v>277</v>
      </c>
      <c r="C61" s="143" t="s">
        <v>247</v>
      </c>
      <c r="D61" s="143" t="s">
        <v>247</v>
      </c>
      <c r="E61" s="143" t="s">
        <v>247</v>
      </c>
      <c r="F61" s="103"/>
    </row>
    <row r="62" spans="1:6" x14ac:dyDescent="0.3">
      <c r="A62" s="143" t="s">
        <v>217</v>
      </c>
      <c r="B62" s="143" t="s">
        <v>247</v>
      </c>
      <c r="C62" s="143" t="s">
        <v>247</v>
      </c>
      <c r="D62" s="143" t="s">
        <v>247</v>
      </c>
      <c r="E62" s="143" t="s">
        <v>247</v>
      </c>
      <c r="F62" s="103"/>
    </row>
    <row r="63" spans="1:6" x14ac:dyDescent="0.3">
      <c r="A63" s="143" t="s">
        <v>247</v>
      </c>
      <c r="B63" s="143" t="s">
        <v>184</v>
      </c>
      <c r="C63" s="143" t="s">
        <v>218</v>
      </c>
      <c r="D63" s="143" t="s">
        <v>219</v>
      </c>
      <c r="E63" s="143" t="s">
        <v>220</v>
      </c>
      <c r="F63" s="103"/>
    </row>
    <row r="64" spans="1:6" x14ac:dyDescent="0.3">
      <c r="A64" s="143" t="s">
        <v>221</v>
      </c>
      <c r="B64" s="143" t="s">
        <v>273</v>
      </c>
      <c r="C64" s="143" t="s">
        <v>254</v>
      </c>
      <c r="D64" s="143" t="s">
        <v>256</v>
      </c>
      <c r="E64" s="143" t="s">
        <v>255</v>
      </c>
      <c r="F64" s="103"/>
    </row>
    <row r="65" spans="1:6" x14ac:dyDescent="0.3">
      <c r="A65" s="143" t="s">
        <v>222</v>
      </c>
      <c r="B65" s="143" t="s">
        <v>264</v>
      </c>
      <c r="C65" s="143" t="s">
        <v>265</v>
      </c>
      <c r="D65" s="143" t="s">
        <v>273</v>
      </c>
      <c r="E65" s="143" t="s">
        <v>257</v>
      </c>
      <c r="F65" s="103"/>
    </row>
    <row r="66" spans="1:6" x14ac:dyDescent="0.3">
      <c r="A66" s="143" t="s">
        <v>223</v>
      </c>
      <c r="B66" s="143" t="s">
        <v>263</v>
      </c>
      <c r="C66" s="143" t="s">
        <v>258</v>
      </c>
      <c r="D66" s="143" t="s">
        <v>247</v>
      </c>
      <c r="E66" s="143" t="s">
        <v>247</v>
      </c>
      <c r="F66" s="103"/>
    </row>
    <row r="67" spans="1:6" x14ac:dyDescent="0.3">
      <c r="A67" s="143" t="s">
        <v>224</v>
      </c>
      <c r="B67" s="143" t="s">
        <v>225</v>
      </c>
      <c r="C67" s="143" t="s">
        <v>256</v>
      </c>
      <c r="D67" s="143" t="s">
        <v>263</v>
      </c>
      <c r="E67" s="143" t="s">
        <v>263</v>
      </c>
      <c r="F67" s="103">
        <v>2558</v>
      </c>
    </row>
    <row r="68" spans="1:6" x14ac:dyDescent="0.3">
      <c r="A68" s="143" t="s">
        <v>226</v>
      </c>
      <c r="B68" s="143" t="s">
        <v>225</v>
      </c>
      <c r="C68" s="143" t="s">
        <v>256</v>
      </c>
      <c r="D68" s="143" t="s">
        <v>263</v>
      </c>
      <c r="E68" s="143" t="s">
        <v>263</v>
      </c>
      <c r="F68" s="103">
        <v>2558</v>
      </c>
    </row>
    <row r="69" spans="1:6" x14ac:dyDescent="0.3">
      <c r="A69" s="143" t="s">
        <v>238</v>
      </c>
      <c r="B69" s="143" t="s">
        <v>247</v>
      </c>
      <c r="C69" s="143" t="s">
        <v>247</v>
      </c>
      <c r="D69" s="143" t="s">
        <v>247</v>
      </c>
      <c r="E69" s="143" t="s">
        <v>247</v>
      </c>
      <c r="F69" s="103"/>
    </row>
    <row r="70" spans="1:6" x14ac:dyDescent="0.3">
      <c r="A70" s="143" t="s">
        <v>247</v>
      </c>
      <c r="B70" s="143" t="s">
        <v>247</v>
      </c>
      <c r="C70" s="143" t="s">
        <v>247</v>
      </c>
      <c r="D70" s="143" t="s">
        <v>247</v>
      </c>
      <c r="E70" s="143" t="s">
        <v>247</v>
      </c>
      <c r="F70" s="103"/>
    </row>
    <row r="71" spans="1:6" x14ac:dyDescent="0.3">
      <c r="A71" s="143" t="s">
        <v>239</v>
      </c>
      <c r="B71" s="143" t="s">
        <v>247</v>
      </c>
      <c r="C71" s="143" t="s">
        <v>247</v>
      </c>
      <c r="D71" s="143" t="s">
        <v>247</v>
      </c>
      <c r="E71" s="143" t="s">
        <v>247</v>
      </c>
      <c r="F71" s="103"/>
    </row>
    <row r="72" spans="1:6" x14ac:dyDescent="0.3">
      <c r="A72" s="143" t="s">
        <v>240</v>
      </c>
      <c r="B72" s="143" t="s">
        <v>247</v>
      </c>
      <c r="C72" s="143" t="s">
        <v>247</v>
      </c>
      <c r="D72" s="143" t="s">
        <v>247</v>
      </c>
      <c r="E72" s="143" t="s">
        <v>247</v>
      </c>
      <c r="F72" s="103"/>
    </row>
    <row r="73" spans="1:6" x14ac:dyDescent="0.3">
      <c r="A73" s="143" t="s">
        <v>216</v>
      </c>
      <c r="B73" s="143" t="s">
        <v>247</v>
      </c>
      <c r="C73" s="143" t="s">
        <v>247</v>
      </c>
      <c r="D73" s="143" t="s">
        <v>247</v>
      </c>
      <c r="E73" s="143" t="s">
        <v>247</v>
      </c>
      <c r="F73" s="103"/>
    </row>
    <row r="74" spans="1:6" x14ac:dyDescent="0.3">
      <c r="A74" s="143" t="s">
        <v>278</v>
      </c>
      <c r="B74" s="143" t="s">
        <v>279</v>
      </c>
      <c r="C74" s="143" t="s">
        <v>247</v>
      </c>
      <c r="D74" s="143" t="s">
        <v>247</v>
      </c>
      <c r="E74" s="143" t="s">
        <v>247</v>
      </c>
      <c r="F74" s="103"/>
    </row>
    <row r="75" spans="1:6" x14ac:dyDescent="0.3">
      <c r="A75" s="143" t="s">
        <v>280</v>
      </c>
      <c r="B75" s="143" t="s">
        <v>281</v>
      </c>
      <c r="C75" s="143" t="s">
        <v>247</v>
      </c>
      <c r="D75" s="143" t="s">
        <v>247</v>
      </c>
      <c r="E75" s="143" t="s">
        <v>247</v>
      </c>
      <c r="F75" s="103"/>
    </row>
    <row r="76" spans="1:6" x14ac:dyDescent="0.3">
      <c r="A76" s="143" t="s">
        <v>217</v>
      </c>
      <c r="B76" s="143" t="s">
        <v>247</v>
      </c>
      <c r="C76" s="143" t="s">
        <v>247</v>
      </c>
      <c r="D76" s="143" t="s">
        <v>247</v>
      </c>
      <c r="E76" s="143" t="s">
        <v>247</v>
      </c>
      <c r="F76" s="103"/>
    </row>
    <row r="77" spans="1:6" x14ac:dyDescent="0.3">
      <c r="A77" s="143" t="s">
        <v>247</v>
      </c>
      <c r="B77" s="143" t="s">
        <v>184</v>
      </c>
      <c r="C77" s="143" t="s">
        <v>218</v>
      </c>
      <c r="D77" s="143" t="s">
        <v>219</v>
      </c>
      <c r="E77" s="143" t="s">
        <v>220</v>
      </c>
      <c r="F77" s="103"/>
    </row>
    <row r="78" spans="1:6" x14ac:dyDescent="0.3">
      <c r="A78" s="143" t="s">
        <v>221</v>
      </c>
      <c r="B78" s="143" t="s">
        <v>265</v>
      </c>
      <c r="C78" s="143" t="s">
        <v>282</v>
      </c>
      <c r="D78" s="143" t="s">
        <v>256</v>
      </c>
      <c r="E78" s="143" t="s">
        <v>255</v>
      </c>
      <c r="F78" s="103"/>
    </row>
    <row r="79" spans="1:6" x14ac:dyDescent="0.3">
      <c r="A79" s="143" t="s">
        <v>222</v>
      </c>
      <c r="B79" s="143" t="s">
        <v>253</v>
      </c>
      <c r="C79" s="143" t="s">
        <v>283</v>
      </c>
      <c r="D79" s="143" t="s">
        <v>268</v>
      </c>
      <c r="E79" s="143" t="s">
        <v>257</v>
      </c>
      <c r="F79" s="103"/>
    </row>
    <row r="80" spans="1:6" x14ac:dyDescent="0.3">
      <c r="A80" s="143" t="s">
        <v>223</v>
      </c>
      <c r="B80" s="143" t="s">
        <v>273</v>
      </c>
      <c r="C80" s="143" t="s">
        <v>258</v>
      </c>
      <c r="D80" s="143" t="s">
        <v>247</v>
      </c>
      <c r="E80" s="143" t="s">
        <v>247</v>
      </c>
      <c r="F80" s="103"/>
    </row>
    <row r="81" spans="1:6" x14ac:dyDescent="0.3">
      <c r="A81" s="143" t="s">
        <v>224</v>
      </c>
      <c r="B81" s="143" t="s">
        <v>225</v>
      </c>
      <c r="C81" s="143" t="s">
        <v>256</v>
      </c>
      <c r="D81" s="143" t="s">
        <v>284</v>
      </c>
      <c r="E81" s="143" t="s">
        <v>273</v>
      </c>
      <c r="F81" s="103">
        <v>2558</v>
      </c>
    </row>
    <row r="82" spans="1:6" x14ac:dyDescent="0.3">
      <c r="A82" s="143" t="s">
        <v>226</v>
      </c>
      <c r="B82" s="143" t="s">
        <v>225</v>
      </c>
      <c r="C82" s="143" t="s">
        <v>263</v>
      </c>
      <c r="D82" s="143" t="s">
        <v>273</v>
      </c>
      <c r="E82" s="143" t="s">
        <v>273</v>
      </c>
      <c r="F82" s="103">
        <v>2558</v>
      </c>
    </row>
    <row r="83" spans="1:6" x14ac:dyDescent="0.3">
      <c r="A83" s="143" t="s">
        <v>241</v>
      </c>
      <c r="B83" s="143" t="s">
        <v>247</v>
      </c>
      <c r="C83" s="143" t="s">
        <v>247</v>
      </c>
      <c r="D83" s="143" t="s">
        <v>247</v>
      </c>
      <c r="E83" s="143" t="s">
        <v>247</v>
      </c>
      <c r="F83" s="103"/>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81"/>
  <sheetViews>
    <sheetView tabSelected="1" topLeftCell="A49" workbookViewId="0">
      <selection activeCell="F71" sqref="F71"/>
    </sheetView>
  </sheetViews>
  <sheetFormatPr defaultRowHeight="14.4" x14ac:dyDescent="0.3"/>
  <cols>
    <col min="1" max="1" width="36.6640625" bestFit="1" customWidth="1"/>
    <col min="2" max="2" width="10" bestFit="1" customWidth="1"/>
    <col min="3" max="3" width="7.88671875" customWidth="1"/>
    <col min="7" max="7" width="8.6640625" customWidth="1"/>
    <col min="8" max="11" width="12.109375" customWidth="1"/>
    <col min="12" max="15" width="14.109375" customWidth="1"/>
    <col min="17" max="17" width="17.33203125" customWidth="1"/>
    <col min="18" max="18" width="12.21875" bestFit="1" customWidth="1"/>
  </cols>
  <sheetData>
    <row r="1" spans="1:18" x14ac:dyDescent="0.3">
      <c r="A1" s="6" t="s">
        <v>23</v>
      </c>
      <c r="Q1" s="145" t="s">
        <v>60</v>
      </c>
    </row>
    <row r="2" spans="1:18" x14ac:dyDescent="0.3">
      <c r="A2" s="3" t="s">
        <v>1</v>
      </c>
      <c r="B2" s="4" t="s">
        <v>9</v>
      </c>
      <c r="C2" s="4" t="s">
        <v>12</v>
      </c>
      <c r="D2" s="4" t="s">
        <v>13</v>
      </c>
      <c r="E2" s="4" t="s">
        <v>14</v>
      </c>
      <c r="F2" s="4" t="s">
        <v>10</v>
      </c>
      <c r="G2" s="4"/>
      <c r="H2" s="4"/>
      <c r="I2" s="4" t="s">
        <v>17</v>
      </c>
      <c r="J2" s="4" t="s">
        <v>20</v>
      </c>
      <c r="K2" s="4" t="s">
        <v>19</v>
      </c>
      <c r="L2" s="46" t="s">
        <v>18</v>
      </c>
      <c r="M2" s="46" t="s">
        <v>21</v>
      </c>
      <c r="N2" s="46" t="s">
        <v>22</v>
      </c>
      <c r="O2" s="3"/>
      <c r="P2" s="4"/>
      <c r="Q2" s="145"/>
    </row>
    <row r="3" spans="1:18" ht="14.4" customHeight="1" x14ac:dyDescent="0.3">
      <c r="A3" s="130" t="s">
        <v>0</v>
      </c>
      <c r="B3" s="104">
        <v>9364</v>
      </c>
      <c r="C3" s="104">
        <v>4</v>
      </c>
      <c r="D3" s="104">
        <v>0</v>
      </c>
      <c r="E3" s="104">
        <v>9360</v>
      </c>
      <c r="F3" s="104">
        <v>0</v>
      </c>
      <c r="G3" s="126">
        <v>4</v>
      </c>
      <c r="H3" s="38">
        <v>1</v>
      </c>
      <c r="I3" s="120">
        <v>1</v>
      </c>
      <c r="J3" s="120">
        <v>1</v>
      </c>
      <c r="K3" s="120">
        <v>1</v>
      </c>
      <c r="L3" s="126"/>
      <c r="M3" s="126"/>
      <c r="N3" s="126"/>
      <c r="O3" s="126"/>
      <c r="P3" s="126"/>
      <c r="Q3" s="126">
        <v>27</v>
      </c>
      <c r="R3">
        <v>27</v>
      </c>
    </row>
    <row r="4" spans="1:18" x14ac:dyDescent="0.3">
      <c r="A4" s="130" t="s">
        <v>2</v>
      </c>
      <c r="B4" s="104">
        <v>2975</v>
      </c>
      <c r="C4" s="104">
        <v>4</v>
      </c>
      <c r="D4" s="104">
        <v>0</v>
      </c>
      <c r="E4" s="104">
        <v>2971</v>
      </c>
      <c r="F4" s="104">
        <v>0</v>
      </c>
      <c r="G4" s="126">
        <v>4</v>
      </c>
      <c r="H4" s="38">
        <v>1</v>
      </c>
      <c r="I4" s="120">
        <v>1</v>
      </c>
      <c r="J4" s="120">
        <v>1</v>
      </c>
      <c r="K4" s="120">
        <v>1</v>
      </c>
      <c r="L4" s="126"/>
      <c r="M4" s="126"/>
      <c r="N4" s="126"/>
      <c r="O4" s="126"/>
      <c r="P4" s="126"/>
      <c r="Q4" s="126">
        <v>33</v>
      </c>
      <c r="R4">
        <v>33</v>
      </c>
    </row>
    <row r="5" spans="1:18" ht="14.4" customHeight="1" x14ac:dyDescent="0.3">
      <c r="A5" s="130" t="s">
        <v>3</v>
      </c>
      <c r="B5" s="104">
        <v>5092</v>
      </c>
      <c r="C5" s="104">
        <v>4</v>
      </c>
      <c r="D5" s="104">
        <v>0</v>
      </c>
      <c r="E5" s="104">
        <v>5088</v>
      </c>
      <c r="F5" s="104">
        <v>0</v>
      </c>
      <c r="G5" s="126">
        <v>3</v>
      </c>
      <c r="H5" s="38">
        <v>1</v>
      </c>
      <c r="I5" s="120">
        <v>1</v>
      </c>
      <c r="J5" s="120">
        <v>1</v>
      </c>
      <c r="K5" s="120">
        <v>1</v>
      </c>
      <c r="L5" s="126"/>
      <c r="M5" s="126"/>
      <c r="N5" s="126"/>
      <c r="O5" s="126"/>
      <c r="P5" s="126"/>
      <c r="Q5" s="126">
        <v>21</v>
      </c>
      <c r="R5">
        <v>21</v>
      </c>
    </row>
    <row r="6" spans="1:18" x14ac:dyDescent="0.3">
      <c r="A6" s="130" t="s">
        <v>4</v>
      </c>
      <c r="B6" s="104">
        <v>10745</v>
      </c>
      <c r="C6" s="104">
        <v>2</v>
      </c>
      <c r="D6" s="104">
        <v>0</v>
      </c>
      <c r="E6" s="104">
        <v>10743</v>
      </c>
      <c r="F6" s="104">
        <v>0</v>
      </c>
      <c r="G6" s="126">
        <v>2</v>
      </c>
      <c r="H6" s="38">
        <v>1</v>
      </c>
      <c r="I6" s="120">
        <v>1</v>
      </c>
      <c r="J6" s="120">
        <v>1</v>
      </c>
      <c r="K6" s="120">
        <v>1</v>
      </c>
      <c r="L6" s="126"/>
      <c r="M6" s="126"/>
      <c r="N6" s="126"/>
      <c r="O6" s="126"/>
      <c r="P6" s="126"/>
      <c r="Q6" s="126">
        <v>10</v>
      </c>
      <c r="R6">
        <v>10</v>
      </c>
    </row>
    <row r="7" spans="1:18" ht="14.4" customHeight="1" x14ac:dyDescent="0.3">
      <c r="A7" s="130" t="s">
        <v>5</v>
      </c>
      <c r="B7" s="104">
        <v>8552</v>
      </c>
      <c r="C7" s="104">
        <v>16</v>
      </c>
      <c r="D7" s="104">
        <v>0</v>
      </c>
      <c r="E7" s="104">
        <v>8536</v>
      </c>
      <c r="F7" s="104">
        <v>0</v>
      </c>
      <c r="G7" s="126">
        <v>14</v>
      </c>
      <c r="H7" s="38">
        <v>1</v>
      </c>
      <c r="I7" s="120">
        <v>1</v>
      </c>
      <c r="J7" s="120">
        <v>1</v>
      </c>
      <c r="K7" s="120">
        <v>1</v>
      </c>
      <c r="L7" s="126"/>
      <c r="M7" s="126"/>
      <c r="N7" s="126"/>
      <c r="O7" s="126"/>
      <c r="P7" s="126"/>
      <c r="Q7" s="126">
        <v>51</v>
      </c>
      <c r="R7">
        <v>51</v>
      </c>
    </row>
    <row r="8" spans="1:18" x14ac:dyDescent="0.3">
      <c r="A8" s="130" t="s">
        <v>62</v>
      </c>
      <c r="B8" s="104">
        <v>1623</v>
      </c>
      <c r="C8" s="104">
        <v>10</v>
      </c>
      <c r="D8" s="104">
        <v>1</v>
      </c>
      <c r="E8" s="104">
        <v>1612</v>
      </c>
      <c r="F8" s="104">
        <v>0</v>
      </c>
      <c r="G8" s="126">
        <v>7</v>
      </c>
      <c r="H8" s="38">
        <v>0.99938385705483668</v>
      </c>
      <c r="I8" s="120">
        <v>0.90909090909090906</v>
      </c>
      <c r="J8" s="120">
        <v>1</v>
      </c>
      <c r="K8" s="120">
        <v>0.95238095238095233</v>
      </c>
      <c r="L8" s="126"/>
      <c r="M8" s="126"/>
      <c r="N8" s="126"/>
      <c r="O8" s="126"/>
      <c r="P8" s="126"/>
      <c r="Q8" s="126">
        <v>39</v>
      </c>
      <c r="R8">
        <v>38</v>
      </c>
    </row>
    <row r="9" spans="1:18" ht="14.4" customHeight="1" x14ac:dyDescent="0.3">
      <c r="A9" s="130" t="s">
        <v>6</v>
      </c>
      <c r="B9" s="104">
        <v>12518</v>
      </c>
      <c r="C9" s="104">
        <v>4</v>
      </c>
      <c r="D9" s="104">
        <v>0</v>
      </c>
      <c r="E9" s="104">
        <v>12514</v>
      </c>
      <c r="F9" s="104">
        <v>0</v>
      </c>
      <c r="G9" s="126">
        <v>2</v>
      </c>
      <c r="H9" s="38">
        <v>1</v>
      </c>
      <c r="I9" s="120">
        <v>1</v>
      </c>
      <c r="J9" s="120">
        <v>1</v>
      </c>
      <c r="K9" s="120">
        <v>1</v>
      </c>
      <c r="L9" s="126"/>
      <c r="M9" s="126"/>
      <c r="N9" s="126"/>
      <c r="O9" s="126"/>
      <c r="P9" s="126"/>
      <c r="Q9" s="126">
        <v>26</v>
      </c>
      <c r="R9">
        <v>26</v>
      </c>
    </row>
    <row r="10" spans="1:18" x14ac:dyDescent="0.3">
      <c r="A10" s="130" t="s">
        <v>7</v>
      </c>
      <c r="B10" s="104">
        <v>4000</v>
      </c>
      <c r="C10" s="104">
        <v>14</v>
      </c>
      <c r="D10" s="104">
        <v>2</v>
      </c>
      <c r="E10" s="104">
        <v>3984</v>
      </c>
      <c r="F10" s="104">
        <v>0</v>
      </c>
      <c r="G10" s="126">
        <v>14</v>
      </c>
      <c r="H10" s="38">
        <v>0.99950000000000006</v>
      </c>
      <c r="I10" s="120">
        <v>0.875</v>
      </c>
      <c r="J10" s="120">
        <v>1</v>
      </c>
      <c r="K10" s="120">
        <v>0.93333333333333335</v>
      </c>
      <c r="L10" s="126"/>
      <c r="M10" s="126"/>
      <c r="N10" s="126"/>
      <c r="O10" s="126"/>
      <c r="P10" s="126"/>
      <c r="Q10" s="126">
        <v>95</v>
      </c>
      <c r="R10">
        <v>93</v>
      </c>
    </row>
    <row r="11" spans="1:18" ht="14.4" customHeight="1" x14ac:dyDescent="0.3">
      <c r="A11" s="130" t="s">
        <v>8</v>
      </c>
      <c r="B11" s="104">
        <v>1747</v>
      </c>
      <c r="C11" s="104">
        <v>8</v>
      </c>
      <c r="D11" s="104">
        <v>1</v>
      </c>
      <c r="E11" s="104">
        <v>1738</v>
      </c>
      <c r="F11" s="104">
        <v>0</v>
      </c>
      <c r="G11" s="126">
        <v>8</v>
      </c>
      <c r="H11" s="38">
        <v>0.99942759015455063</v>
      </c>
      <c r="I11" s="120">
        <v>0.88888888888888884</v>
      </c>
      <c r="J11" s="120">
        <v>1</v>
      </c>
      <c r="K11" s="120">
        <v>0.94117647058823528</v>
      </c>
      <c r="L11" s="126"/>
      <c r="M11" s="126"/>
      <c r="N11" s="126"/>
      <c r="O11" s="126"/>
      <c r="P11" s="126"/>
      <c r="Q11" s="126">
        <v>21</v>
      </c>
      <c r="R11">
        <v>20</v>
      </c>
    </row>
    <row r="12" spans="1:18" x14ac:dyDescent="0.3">
      <c r="A12" s="130" t="s">
        <v>15</v>
      </c>
      <c r="B12" s="104">
        <v>16771</v>
      </c>
      <c r="C12" s="104">
        <v>7</v>
      </c>
      <c r="D12" s="104">
        <v>0</v>
      </c>
      <c r="E12" s="104">
        <v>16764</v>
      </c>
      <c r="F12" s="104">
        <v>0</v>
      </c>
      <c r="G12" s="126">
        <v>7</v>
      </c>
      <c r="H12" s="38">
        <v>1</v>
      </c>
      <c r="I12" s="120">
        <v>1</v>
      </c>
      <c r="J12" s="120">
        <v>1</v>
      </c>
      <c r="K12" s="120">
        <v>1</v>
      </c>
      <c r="L12" s="126"/>
      <c r="M12" s="126"/>
      <c r="N12" s="126"/>
      <c r="O12" s="126"/>
      <c r="P12" s="126"/>
      <c r="Q12" s="126">
        <v>41</v>
      </c>
      <c r="R12">
        <v>41</v>
      </c>
    </row>
    <row r="13" spans="1:18" s="5" customFormat="1" ht="14.4" customHeight="1" x14ac:dyDescent="0.3">
      <c r="A13" s="135" t="s">
        <v>199</v>
      </c>
      <c r="B13" s="132">
        <v>7163</v>
      </c>
      <c r="C13" s="132">
        <v>4</v>
      </c>
      <c r="D13" s="132">
        <v>0</v>
      </c>
      <c r="E13" s="132">
        <v>7159</v>
      </c>
      <c r="F13" s="132">
        <v>0</v>
      </c>
      <c r="G13" s="132">
        <v>4</v>
      </c>
      <c r="H13" s="129">
        <v>1</v>
      </c>
      <c r="I13" s="129">
        <v>1</v>
      </c>
      <c r="J13" s="129">
        <v>1</v>
      </c>
      <c r="K13" s="129">
        <v>1</v>
      </c>
      <c r="L13" s="134"/>
      <c r="M13" s="134"/>
      <c r="N13" s="134"/>
      <c r="O13" s="121"/>
      <c r="P13" s="121"/>
      <c r="Q13" s="121">
        <v>18</v>
      </c>
      <c r="R13" s="5">
        <v>18</v>
      </c>
    </row>
    <row r="14" spans="1:18" x14ac:dyDescent="0.3">
      <c r="A14" s="130" t="s">
        <v>200</v>
      </c>
      <c r="B14" s="126">
        <v>582</v>
      </c>
      <c r="C14" s="126">
        <v>3</v>
      </c>
      <c r="D14" s="126">
        <v>0</v>
      </c>
      <c r="E14" s="126">
        <v>579</v>
      </c>
      <c r="F14" s="126">
        <v>0</v>
      </c>
      <c r="G14" s="126">
        <v>3</v>
      </c>
      <c r="H14" s="129">
        <v>1</v>
      </c>
      <c r="I14" s="129">
        <v>1</v>
      </c>
      <c r="J14" s="129">
        <v>1</v>
      </c>
      <c r="K14" s="129">
        <v>1</v>
      </c>
      <c r="L14" s="126"/>
      <c r="M14" s="126"/>
      <c r="N14" s="126"/>
      <c r="O14" s="126"/>
      <c r="P14" s="126"/>
      <c r="Q14" s="126">
        <v>16</v>
      </c>
      <c r="R14">
        <v>16</v>
      </c>
    </row>
    <row r="15" spans="1:18" ht="14.4" customHeight="1" x14ac:dyDescent="0.3">
      <c r="A15" s="130" t="s">
        <v>201</v>
      </c>
      <c r="B15" s="126">
        <v>5400</v>
      </c>
      <c r="C15" s="126">
        <v>4</v>
      </c>
      <c r="D15" s="126">
        <v>0</v>
      </c>
      <c r="E15" s="126">
        <v>5395</v>
      </c>
      <c r="F15" s="126">
        <v>1</v>
      </c>
      <c r="G15" s="126">
        <v>5</v>
      </c>
      <c r="H15" s="129">
        <v>0.99981481481481482</v>
      </c>
      <c r="I15" s="129">
        <v>1</v>
      </c>
      <c r="J15" s="129">
        <v>0.8</v>
      </c>
      <c r="K15" s="129">
        <v>0.88888888888888895</v>
      </c>
      <c r="L15" s="126"/>
      <c r="M15" s="126"/>
      <c r="N15" s="126"/>
      <c r="O15" s="126"/>
      <c r="P15" s="126"/>
      <c r="Q15" s="126">
        <v>19</v>
      </c>
      <c r="R15">
        <v>19</v>
      </c>
    </row>
    <row r="16" spans="1:18" x14ac:dyDescent="0.3">
      <c r="A16" s="136" t="s">
        <v>16</v>
      </c>
      <c r="B16" s="121">
        <v>86532</v>
      </c>
      <c r="C16" s="121">
        <v>84</v>
      </c>
      <c r="D16" s="121">
        <v>4</v>
      </c>
      <c r="E16" s="121">
        <v>73310</v>
      </c>
      <c r="F16" s="121">
        <v>1</v>
      </c>
      <c r="G16" s="121">
        <v>77</v>
      </c>
      <c r="H16" s="148">
        <v>0.9998311447209387</v>
      </c>
      <c r="I16" s="148">
        <v>0.97484459984459981</v>
      </c>
      <c r="J16" s="148">
        <v>0.98461538461538467</v>
      </c>
      <c r="K16" s="148">
        <v>0.97813689578395469</v>
      </c>
      <c r="L16" s="149">
        <v>8.1985615041498574E-5</v>
      </c>
      <c r="M16" s="149">
        <v>1.2873719338052279E-2</v>
      </c>
      <c r="N16" s="149">
        <v>1.4781060351238809E-2</v>
      </c>
      <c r="O16" s="149">
        <v>9.8220755853376078E-3</v>
      </c>
      <c r="P16" s="118">
        <v>13</v>
      </c>
      <c r="Q16" s="126">
        <v>417</v>
      </c>
      <c r="R16">
        <v>413</v>
      </c>
    </row>
    <row r="17" spans="1:18" x14ac:dyDescent="0.3">
      <c r="A17" s="130"/>
      <c r="B17" s="126"/>
      <c r="C17" s="126"/>
      <c r="D17" s="126"/>
      <c r="E17" s="126"/>
      <c r="F17" s="126"/>
      <c r="G17" s="126"/>
      <c r="H17" s="126"/>
      <c r="I17" s="126"/>
      <c r="J17" s="126"/>
      <c r="K17" s="126"/>
      <c r="L17" s="126"/>
      <c r="M17" s="126"/>
      <c r="N17" s="126"/>
      <c r="O17" s="126"/>
      <c r="P17" s="126"/>
      <c r="Q17" s="126"/>
    </row>
    <row r="18" spans="1:18" x14ac:dyDescent="0.3">
      <c r="A18" s="130"/>
      <c r="B18" s="126"/>
      <c r="C18" s="126"/>
      <c r="D18" s="126"/>
      <c r="E18" s="126"/>
      <c r="F18" s="126"/>
      <c r="G18" s="126"/>
      <c r="H18" s="126"/>
      <c r="I18" s="126"/>
      <c r="J18" s="126"/>
      <c r="K18" s="126"/>
      <c r="L18" s="126"/>
      <c r="M18" s="126"/>
      <c r="N18" s="126"/>
      <c r="O18" s="126"/>
      <c r="P18" s="126"/>
      <c r="Q18" s="126"/>
      <c r="R18" t="s">
        <v>159</v>
      </c>
    </row>
    <row r="19" spans="1:18" x14ac:dyDescent="0.3">
      <c r="A19" s="130"/>
      <c r="B19" s="126"/>
      <c r="C19" s="126"/>
      <c r="D19" s="126"/>
      <c r="E19" s="126"/>
      <c r="F19" s="126"/>
      <c r="G19" s="126"/>
      <c r="H19" s="126"/>
      <c r="I19" s="126"/>
      <c r="J19" s="126"/>
      <c r="K19" s="126"/>
      <c r="L19" s="126"/>
      <c r="M19" s="126"/>
      <c r="N19" s="126"/>
      <c r="O19" s="126"/>
      <c r="P19" s="126"/>
      <c r="Q19" s="126"/>
    </row>
    <row r="20" spans="1:18" x14ac:dyDescent="0.3">
      <c r="A20" s="137" t="s">
        <v>51</v>
      </c>
      <c r="B20" s="126"/>
      <c r="C20" s="126"/>
      <c r="D20" s="126"/>
      <c r="E20" s="126"/>
      <c r="F20" s="126"/>
      <c r="G20" s="126"/>
      <c r="H20" s="126"/>
      <c r="I20" s="126"/>
      <c r="J20" s="126"/>
      <c r="K20" s="126"/>
      <c r="L20" s="126"/>
      <c r="M20" s="126"/>
      <c r="N20" s="126"/>
      <c r="O20" s="126"/>
      <c r="P20" s="126"/>
      <c r="Q20" s="126"/>
    </row>
    <row r="21" spans="1:18" x14ac:dyDescent="0.3">
      <c r="A21" s="138" t="s">
        <v>1</v>
      </c>
      <c r="B21" s="119" t="s">
        <v>9</v>
      </c>
      <c r="C21" s="119" t="s">
        <v>12</v>
      </c>
      <c r="D21" s="119" t="s">
        <v>13</v>
      </c>
      <c r="E21" s="119" t="s">
        <v>14</v>
      </c>
      <c r="F21" s="119" t="s">
        <v>10</v>
      </c>
      <c r="G21" s="119"/>
      <c r="H21" s="119"/>
      <c r="I21" s="119" t="s">
        <v>17</v>
      </c>
      <c r="J21" s="119" t="s">
        <v>20</v>
      </c>
      <c r="K21" s="119" t="s">
        <v>19</v>
      </c>
      <c r="L21" s="119" t="s">
        <v>18</v>
      </c>
      <c r="M21" s="119" t="s">
        <v>21</v>
      </c>
      <c r="N21" s="119" t="s">
        <v>22</v>
      </c>
      <c r="O21" s="126"/>
      <c r="P21" s="126"/>
      <c r="Q21" s="126"/>
    </row>
    <row r="22" spans="1:18" x14ac:dyDescent="0.3">
      <c r="A22" s="130" t="s">
        <v>0</v>
      </c>
      <c r="B22" s="104">
        <v>9364</v>
      </c>
      <c r="C22" s="104">
        <v>2</v>
      </c>
      <c r="D22" s="104">
        <v>0</v>
      </c>
      <c r="E22" s="104">
        <v>9360</v>
      </c>
      <c r="F22" s="104">
        <v>2</v>
      </c>
      <c r="G22" s="126">
        <v>4</v>
      </c>
      <c r="H22" s="117">
        <v>0.9997864160615122</v>
      </c>
      <c r="I22" s="139">
        <v>1</v>
      </c>
      <c r="J22" s="139">
        <v>0.5</v>
      </c>
      <c r="K22" s="139">
        <v>0.66666666666666663</v>
      </c>
      <c r="L22" s="126"/>
      <c r="M22" s="126"/>
      <c r="N22" s="126"/>
      <c r="O22" s="126"/>
      <c r="P22" s="126"/>
      <c r="Q22" s="126"/>
    </row>
    <row r="23" spans="1:18" x14ac:dyDescent="0.3">
      <c r="A23" s="130" t="s">
        <v>2</v>
      </c>
      <c r="B23" s="104">
        <v>2975</v>
      </c>
      <c r="C23" s="104">
        <v>3</v>
      </c>
      <c r="D23" s="104">
        <v>0</v>
      </c>
      <c r="E23" s="104">
        <v>2971</v>
      </c>
      <c r="F23" s="104">
        <v>1</v>
      </c>
      <c r="G23" s="126">
        <v>4</v>
      </c>
      <c r="H23" s="117">
        <v>0.99966386554621844</v>
      </c>
      <c r="I23" s="139">
        <v>1</v>
      </c>
      <c r="J23" s="139">
        <v>0.75</v>
      </c>
      <c r="K23" s="139">
        <v>0.8571428571428571</v>
      </c>
      <c r="L23" s="126"/>
      <c r="M23" s="126"/>
      <c r="N23" s="126"/>
      <c r="O23" s="126"/>
      <c r="P23" s="126"/>
      <c r="Q23" s="126"/>
    </row>
    <row r="24" spans="1:18" x14ac:dyDescent="0.3">
      <c r="A24" s="130" t="s">
        <v>3</v>
      </c>
      <c r="B24" s="104">
        <v>5092</v>
      </c>
      <c r="C24" s="104">
        <v>4</v>
      </c>
      <c r="D24" s="104">
        <v>0</v>
      </c>
      <c r="E24" s="104">
        <v>5088</v>
      </c>
      <c r="F24" s="104">
        <v>0</v>
      </c>
      <c r="G24" s="126">
        <v>3</v>
      </c>
      <c r="H24" s="117">
        <v>1</v>
      </c>
      <c r="I24" s="139">
        <v>1</v>
      </c>
      <c r="J24" s="139">
        <v>1</v>
      </c>
      <c r="K24" s="139">
        <v>1</v>
      </c>
      <c r="L24" s="126"/>
      <c r="M24" s="126"/>
      <c r="N24" s="126"/>
      <c r="O24" s="126"/>
      <c r="P24" s="126"/>
      <c r="Q24" s="126"/>
    </row>
    <row r="25" spans="1:18" x14ac:dyDescent="0.3">
      <c r="A25" s="130" t="s">
        <v>4</v>
      </c>
      <c r="B25" s="104">
        <v>10745</v>
      </c>
      <c r="C25" s="104">
        <v>2</v>
      </c>
      <c r="D25" s="104">
        <v>0</v>
      </c>
      <c r="E25" s="104">
        <v>10743</v>
      </c>
      <c r="F25" s="104">
        <v>0</v>
      </c>
      <c r="G25" s="126">
        <v>2</v>
      </c>
      <c r="H25" s="117">
        <v>1</v>
      </c>
      <c r="I25" s="139">
        <v>1</v>
      </c>
      <c r="J25" s="139">
        <v>1</v>
      </c>
      <c r="K25" s="139">
        <v>1</v>
      </c>
      <c r="L25" s="126"/>
      <c r="M25" s="126"/>
      <c r="N25" s="126"/>
      <c r="O25" s="126"/>
      <c r="P25" s="126"/>
      <c r="Q25" s="126"/>
    </row>
    <row r="26" spans="1:18" x14ac:dyDescent="0.3">
      <c r="A26" s="130" t="s">
        <v>5</v>
      </c>
      <c r="B26" s="104">
        <v>8552</v>
      </c>
      <c r="C26" s="104">
        <v>14</v>
      </c>
      <c r="D26" s="104">
        <v>0</v>
      </c>
      <c r="E26" s="104">
        <v>8536</v>
      </c>
      <c r="F26" s="104">
        <v>2</v>
      </c>
      <c r="G26" s="126">
        <v>14</v>
      </c>
      <c r="H26" s="117">
        <v>0.99976613657623947</v>
      </c>
      <c r="I26" s="139">
        <v>1</v>
      </c>
      <c r="J26" s="139">
        <v>0.875</v>
      </c>
      <c r="K26" s="139">
        <v>0.93333333333333335</v>
      </c>
      <c r="L26" s="126"/>
      <c r="M26" s="126"/>
      <c r="N26" s="126"/>
      <c r="O26" s="126"/>
      <c r="P26" s="126"/>
      <c r="Q26" s="126"/>
    </row>
    <row r="27" spans="1:18" x14ac:dyDescent="0.3">
      <c r="A27" s="130" t="s">
        <v>62</v>
      </c>
      <c r="B27" s="104">
        <v>1623</v>
      </c>
      <c r="C27" s="104">
        <v>9</v>
      </c>
      <c r="D27" s="104">
        <v>0</v>
      </c>
      <c r="E27" s="104">
        <v>1614</v>
      </c>
      <c r="F27" s="104">
        <v>0</v>
      </c>
      <c r="G27" s="126">
        <v>7</v>
      </c>
      <c r="H27" s="117">
        <v>1</v>
      </c>
      <c r="I27" s="139">
        <v>1</v>
      </c>
      <c r="J27" s="139">
        <v>1</v>
      </c>
      <c r="K27" s="139">
        <v>1</v>
      </c>
      <c r="L27" s="126"/>
      <c r="M27" s="126"/>
      <c r="N27" s="126"/>
      <c r="O27" s="126"/>
      <c r="P27" s="126"/>
      <c r="Q27" s="126"/>
    </row>
    <row r="28" spans="1:18" s="5" customFormat="1" x14ac:dyDescent="0.3">
      <c r="A28" s="130" t="s">
        <v>6</v>
      </c>
      <c r="B28" s="104">
        <v>12518</v>
      </c>
      <c r="C28" s="104">
        <v>1</v>
      </c>
      <c r="D28" s="104">
        <v>0</v>
      </c>
      <c r="E28" s="104">
        <v>12517</v>
      </c>
      <c r="F28" s="104">
        <v>0</v>
      </c>
      <c r="G28" s="126">
        <v>2</v>
      </c>
      <c r="H28" s="117">
        <v>1</v>
      </c>
      <c r="I28" s="139">
        <v>1</v>
      </c>
      <c r="J28" s="139">
        <v>1</v>
      </c>
      <c r="K28" s="139">
        <v>1</v>
      </c>
      <c r="L28" s="126"/>
      <c r="M28" s="126"/>
      <c r="N28" s="126"/>
      <c r="O28" s="121"/>
      <c r="P28" s="121"/>
      <c r="Q28" s="121"/>
    </row>
    <row r="29" spans="1:18" x14ac:dyDescent="0.3">
      <c r="A29" s="130" t="s">
        <v>7</v>
      </c>
      <c r="B29" s="104">
        <v>4000</v>
      </c>
      <c r="C29" s="104">
        <v>13</v>
      </c>
      <c r="D29" s="104">
        <v>1</v>
      </c>
      <c r="E29" s="104">
        <v>3985</v>
      </c>
      <c r="F29" s="104">
        <v>1</v>
      </c>
      <c r="G29" s="126">
        <v>14</v>
      </c>
      <c r="H29" s="117">
        <v>0.99950000000000006</v>
      </c>
      <c r="I29" s="139">
        <v>0.9285714285714286</v>
      </c>
      <c r="J29" s="139">
        <v>0.9285714285714286</v>
      </c>
      <c r="K29" s="139">
        <v>0.9285714285714286</v>
      </c>
      <c r="L29" s="126"/>
      <c r="M29" s="126"/>
      <c r="N29" s="126"/>
      <c r="O29" s="126"/>
      <c r="P29" s="126"/>
      <c r="Q29" s="126"/>
    </row>
    <row r="30" spans="1:18" x14ac:dyDescent="0.3">
      <c r="A30" s="130" t="s">
        <v>8</v>
      </c>
      <c r="B30" s="104">
        <v>1747</v>
      </c>
      <c r="C30" s="104">
        <v>5</v>
      </c>
      <c r="D30" s="104">
        <v>1</v>
      </c>
      <c r="E30" s="104">
        <v>1738</v>
      </c>
      <c r="F30" s="104">
        <v>3</v>
      </c>
      <c r="G30" s="126">
        <v>8</v>
      </c>
      <c r="H30" s="117">
        <v>0.99771036061820262</v>
      </c>
      <c r="I30" s="139">
        <v>0.83333333333333337</v>
      </c>
      <c r="J30" s="139">
        <v>0.625</v>
      </c>
      <c r="K30" s="139">
        <v>0.7142857142857143</v>
      </c>
      <c r="L30" s="126"/>
      <c r="M30" s="126"/>
      <c r="N30" s="126"/>
      <c r="O30" s="126"/>
      <c r="P30" s="126"/>
      <c r="Q30" s="126"/>
    </row>
    <row r="31" spans="1:18" x14ac:dyDescent="0.3">
      <c r="A31" s="130" t="s">
        <v>15</v>
      </c>
      <c r="B31" s="104">
        <v>16771</v>
      </c>
      <c r="C31" s="104">
        <v>6</v>
      </c>
      <c r="D31" s="104">
        <v>0</v>
      </c>
      <c r="E31" s="104">
        <v>16764</v>
      </c>
      <c r="F31" s="104">
        <v>1</v>
      </c>
      <c r="G31" s="126">
        <v>7</v>
      </c>
      <c r="H31" s="117">
        <v>0.99994037326337126</v>
      </c>
      <c r="I31" s="139">
        <v>1</v>
      </c>
      <c r="J31" s="139">
        <v>0.8571428571428571</v>
      </c>
      <c r="K31" s="139">
        <v>0.92307692307692302</v>
      </c>
      <c r="L31" s="126"/>
      <c r="M31" s="126"/>
      <c r="N31" s="126"/>
      <c r="O31" s="126"/>
      <c r="P31" s="126"/>
      <c r="Q31" s="126"/>
    </row>
    <row r="32" spans="1:18" x14ac:dyDescent="0.3">
      <c r="A32" s="135" t="s">
        <v>199</v>
      </c>
      <c r="B32" s="132">
        <v>7163</v>
      </c>
      <c r="C32" s="132">
        <v>3</v>
      </c>
      <c r="D32" s="132">
        <v>3</v>
      </c>
      <c r="E32" s="132">
        <v>7156</v>
      </c>
      <c r="F32" s="132">
        <v>1</v>
      </c>
      <c r="G32" s="132">
        <v>4</v>
      </c>
      <c r="H32" s="133">
        <v>0.99944157475917916</v>
      </c>
      <c r="I32" s="133">
        <v>0.5</v>
      </c>
      <c r="J32" s="133">
        <v>0.75</v>
      </c>
      <c r="K32" s="133">
        <v>0.6</v>
      </c>
      <c r="L32" s="134"/>
      <c r="M32" s="134"/>
      <c r="N32" s="134"/>
      <c r="O32" s="126"/>
      <c r="P32" s="126"/>
      <c r="Q32" s="126"/>
    </row>
    <row r="33" spans="1:17" x14ac:dyDescent="0.3">
      <c r="A33" s="130" t="s">
        <v>200</v>
      </c>
      <c r="B33" s="126">
        <v>582</v>
      </c>
      <c r="C33" s="126">
        <v>3</v>
      </c>
      <c r="D33" s="126">
        <v>0</v>
      </c>
      <c r="E33" s="126">
        <v>579</v>
      </c>
      <c r="F33" s="126">
        <v>0</v>
      </c>
      <c r="G33" s="126">
        <v>3</v>
      </c>
      <c r="H33" s="118">
        <v>1</v>
      </c>
      <c r="I33" s="118">
        <v>1</v>
      </c>
      <c r="J33" s="118">
        <v>1</v>
      </c>
      <c r="K33" s="118">
        <v>1</v>
      </c>
      <c r="L33" s="126"/>
      <c r="M33" s="126"/>
      <c r="N33" s="126"/>
      <c r="O33" s="126"/>
      <c r="P33" s="126"/>
      <c r="Q33" s="126"/>
    </row>
    <row r="34" spans="1:17" x14ac:dyDescent="0.3">
      <c r="A34" s="130" t="s">
        <v>201</v>
      </c>
      <c r="B34" s="126">
        <v>5414</v>
      </c>
      <c r="C34" s="126">
        <v>5</v>
      </c>
      <c r="D34" s="126">
        <v>0</v>
      </c>
      <c r="E34" s="126">
        <v>5409</v>
      </c>
      <c r="F34" s="126">
        <v>0</v>
      </c>
      <c r="G34" s="126">
        <v>5</v>
      </c>
      <c r="H34" s="118">
        <v>1</v>
      </c>
      <c r="I34" s="118">
        <v>1</v>
      </c>
      <c r="J34" s="118">
        <v>1</v>
      </c>
      <c r="K34" s="118">
        <v>1</v>
      </c>
      <c r="L34" s="126"/>
      <c r="M34" s="126"/>
      <c r="N34" s="126"/>
      <c r="O34" s="126"/>
      <c r="P34" s="126"/>
      <c r="Q34" s="126"/>
    </row>
    <row r="35" spans="1:17" x14ac:dyDescent="0.3">
      <c r="A35" s="136" t="s">
        <v>16</v>
      </c>
      <c r="B35" s="121">
        <v>86546</v>
      </c>
      <c r="C35" s="121">
        <v>70</v>
      </c>
      <c r="D35" s="121">
        <v>5</v>
      </c>
      <c r="E35" s="121">
        <v>86460</v>
      </c>
      <c r="F35" s="121">
        <v>11</v>
      </c>
      <c r="G35" s="121">
        <v>77</v>
      </c>
      <c r="H35" s="122">
        <v>0.99967759437113257</v>
      </c>
      <c r="I35" s="122">
        <v>0.94322344322344331</v>
      </c>
      <c r="J35" s="122">
        <v>0.86813186813186816</v>
      </c>
      <c r="K35" s="122">
        <v>0.89408284023668638</v>
      </c>
      <c r="L35" s="122">
        <v>1.6622948959970686E-4</v>
      </c>
      <c r="M35" s="122">
        <v>3.7760794326613598E-2</v>
      </c>
      <c r="N35" s="122">
        <v>4.4235822417069241E-2</v>
      </c>
      <c r="O35" s="122">
        <v>3.7901756445651871E-2</v>
      </c>
      <c r="P35" s="126"/>
      <c r="Q35" s="126"/>
    </row>
    <row r="40" spans="1:17" x14ac:dyDescent="0.3">
      <c r="A40" s="6" t="s">
        <v>52</v>
      </c>
    </row>
    <row r="41" spans="1:17" x14ac:dyDescent="0.3">
      <c r="A41" s="10" t="s">
        <v>1</v>
      </c>
      <c r="B41" s="9"/>
      <c r="C41" s="9" t="s">
        <v>12</v>
      </c>
      <c r="D41" s="9" t="s">
        <v>13</v>
      </c>
      <c r="E41" s="9" t="s">
        <v>14</v>
      </c>
      <c r="F41" s="9" t="s">
        <v>10</v>
      </c>
      <c r="G41" s="9"/>
      <c r="H41" s="9"/>
      <c r="I41" s="9" t="s">
        <v>17</v>
      </c>
      <c r="J41" s="9" t="s">
        <v>20</v>
      </c>
      <c r="K41" s="9" t="s">
        <v>19</v>
      </c>
      <c r="L41" s="47" t="s">
        <v>18</v>
      </c>
      <c r="M41" s="47" t="s">
        <v>21</v>
      </c>
      <c r="N41" s="47" t="s">
        <v>22</v>
      </c>
    </row>
    <row r="42" spans="1:17" x14ac:dyDescent="0.3">
      <c r="A42" t="s">
        <v>0</v>
      </c>
      <c r="B42" s="1">
        <v>4</v>
      </c>
      <c r="C42" s="1">
        <v>1</v>
      </c>
      <c r="D42" s="1">
        <v>0</v>
      </c>
      <c r="E42" s="1">
        <v>0</v>
      </c>
      <c r="F42" s="1">
        <v>3</v>
      </c>
      <c r="G42">
        <v>4</v>
      </c>
      <c r="H42" s="117">
        <v>0.25</v>
      </c>
      <c r="I42" s="139">
        <v>1</v>
      </c>
      <c r="J42" s="139">
        <v>0.25</v>
      </c>
      <c r="K42" s="139">
        <v>0.4</v>
      </c>
    </row>
    <row r="43" spans="1:17" s="5" customFormat="1" x14ac:dyDescent="0.3">
      <c r="A43" t="s">
        <v>2</v>
      </c>
      <c r="B43" s="1">
        <v>4</v>
      </c>
      <c r="C43" s="1">
        <v>1</v>
      </c>
      <c r="D43" s="1">
        <v>0</v>
      </c>
      <c r="E43" s="1">
        <v>0</v>
      </c>
      <c r="F43" s="1">
        <v>3</v>
      </c>
      <c r="G43">
        <v>4</v>
      </c>
      <c r="H43" s="117">
        <v>0.25</v>
      </c>
      <c r="I43" s="139">
        <v>1</v>
      </c>
      <c r="J43" s="139">
        <v>0.25</v>
      </c>
      <c r="K43" s="139">
        <v>0.4</v>
      </c>
      <c r="L43"/>
      <c r="M43"/>
      <c r="N43"/>
    </row>
    <row r="44" spans="1:17" s="5" customFormat="1" x14ac:dyDescent="0.3">
      <c r="A44" t="s">
        <v>3</v>
      </c>
      <c r="B44" s="1">
        <v>4</v>
      </c>
      <c r="C44" s="1">
        <v>1</v>
      </c>
      <c r="D44" s="1">
        <v>1</v>
      </c>
      <c r="E44" s="1">
        <v>0</v>
      </c>
      <c r="F44" s="1">
        <v>3</v>
      </c>
      <c r="G44">
        <v>3</v>
      </c>
      <c r="H44" s="117">
        <v>0.2</v>
      </c>
      <c r="I44" s="139">
        <v>0.5</v>
      </c>
      <c r="J44" s="139">
        <v>0.25</v>
      </c>
      <c r="K44" s="139">
        <v>0.33333333333333331</v>
      </c>
      <c r="L44"/>
      <c r="M44"/>
      <c r="N44"/>
    </row>
    <row r="45" spans="1:17" s="5" customFormat="1" x14ac:dyDescent="0.3">
      <c r="A45" t="s">
        <v>4</v>
      </c>
      <c r="B45" s="1">
        <v>2</v>
      </c>
      <c r="C45" s="1">
        <v>1</v>
      </c>
      <c r="D45" s="1">
        <v>0</v>
      </c>
      <c r="E45" s="1">
        <v>0</v>
      </c>
      <c r="F45" s="1">
        <v>1</v>
      </c>
      <c r="G45">
        <v>2</v>
      </c>
      <c r="H45" s="117">
        <v>0.5</v>
      </c>
      <c r="I45" s="139">
        <v>1</v>
      </c>
      <c r="J45" s="139">
        <v>0.5</v>
      </c>
      <c r="K45" s="139">
        <v>0.66666666666666663</v>
      </c>
      <c r="L45"/>
      <c r="M45"/>
      <c r="N45"/>
    </row>
    <row r="46" spans="1:17" s="5" customFormat="1" x14ac:dyDescent="0.3">
      <c r="A46" t="s">
        <v>5</v>
      </c>
      <c r="B46" s="1">
        <v>16</v>
      </c>
      <c r="C46" s="1">
        <v>5</v>
      </c>
      <c r="D46" s="1">
        <v>4</v>
      </c>
      <c r="E46" s="1">
        <v>0</v>
      </c>
      <c r="F46" s="1">
        <v>11</v>
      </c>
      <c r="G46">
        <v>14</v>
      </c>
      <c r="H46" s="117">
        <v>0.25</v>
      </c>
      <c r="I46" s="139">
        <v>0.55555555555555558</v>
      </c>
      <c r="J46" s="139">
        <v>0.3125</v>
      </c>
      <c r="K46" s="139">
        <v>0.39999999999999997</v>
      </c>
      <c r="L46"/>
      <c r="M46"/>
      <c r="N46"/>
    </row>
    <row r="47" spans="1:17" s="5" customFormat="1" x14ac:dyDescent="0.3">
      <c r="A47" t="s">
        <v>62</v>
      </c>
      <c r="B47" s="1">
        <v>10</v>
      </c>
      <c r="C47" s="1">
        <v>3</v>
      </c>
      <c r="D47" s="1">
        <v>3</v>
      </c>
      <c r="E47" s="1">
        <v>0</v>
      </c>
      <c r="F47" s="1">
        <v>7</v>
      </c>
      <c r="G47">
        <v>7</v>
      </c>
      <c r="H47" s="117">
        <v>0.23076923076923078</v>
      </c>
      <c r="I47" s="139">
        <v>0.5</v>
      </c>
      <c r="J47" s="139">
        <v>0.3</v>
      </c>
      <c r="K47" s="139">
        <v>0.37499999999999994</v>
      </c>
      <c r="L47"/>
      <c r="M47"/>
      <c r="N47"/>
    </row>
    <row r="48" spans="1:17" s="5" customFormat="1" x14ac:dyDescent="0.3">
      <c r="A48" t="s">
        <v>6</v>
      </c>
      <c r="B48" s="1">
        <v>4</v>
      </c>
      <c r="C48" s="1">
        <v>0</v>
      </c>
      <c r="D48" s="1">
        <v>1</v>
      </c>
      <c r="E48" s="1">
        <v>0</v>
      </c>
      <c r="F48" s="1">
        <v>4</v>
      </c>
      <c r="G48">
        <v>2</v>
      </c>
      <c r="H48" s="117">
        <v>0</v>
      </c>
      <c r="I48" s="139">
        <v>0</v>
      </c>
      <c r="J48" s="139">
        <v>0</v>
      </c>
      <c r="K48" s="139">
        <v>0.01</v>
      </c>
      <c r="L48"/>
      <c r="M48"/>
      <c r="N48"/>
    </row>
    <row r="49" spans="1:15" s="5" customFormat="1" x14ac:dyDescent="0.3">
      <c r="A49" t="s">
        <v>7</v>
      </c>
      <c r="B49" s="1">
        <v>14</v>
      </c>
      <c r="C49" s="1">
        <v>3</v>
      </c>
      <c r="D49" s="1">
        <v>1</v>
      </c>
      <c r="E49" s="1">
        <v>0</v>
      </c>
      <c r="F49" s="1">
        <v>11</v>
      </c>
      <c r="G49">
        <v>14</v>
      </c>
      <c r="H49" s="117">
        <v>0.2</v>
      </c>
      <c r="I49" s="139">
        <v>0.75</v>
      </c>
      <c r="J49" s="139">
        <v>0.21428571428571427</v>
      </c>
      <c r="K49" s="139">
        <v>0.33333333333333331</v>
      </c>
      <c r="L49"/>
      <c r="M49"/>
      <c r="N49"/>
    </row>
    <row r="50" spans="1:15" s="5" customFormat="1" x14ac:dyDescent="0.3">
      <c r="A50" t="s">
        <v>8</v>
      </c>
      <c r="B50" s="1">
        <v>8</v>
      </c>
      <c r="C50" s="1">
        <v>6</v>
      </c>
      <c r="D50" s="1">
        <v>1</v>
      </c>
      <c r="E50" s="1">
        <v>0</v>
      </c>
      <c r="F50" s="1">
        <v>2</v>
      </c>
      <c r="G50">
        <v>8</v>
      </c>
      <c r="H50" s="117">
        <v>0.66666666666666663</v>
      </c>
      <c r="I50" s="139">
        <v>0.8571428571428571</v>
      </c>
      <c r="J50" s="139">
        <v>0.75</v>
      </c>
      <c r="K50" s="139">
        <v>0.79999999999999993</v>
      </c>
      <c r="L50"/>
      <c r="M50"/>
      <c r="N50"/>
    </row>
    <row r="51" spans="1:15" s="5" customFormat="1" x14ac:dyDescent="0.3">
      <c r="A51" t="s">
        <v>199</v>
      </c>
      <c r="B51" s="1">
        <v>4</v>
      </c>
      <c r="C51" s="1">
        <v>1</v>
      </c>
      <c r="D51" s="1">
        <v>1</v>
      </c>
      <c r="E51" s="1">
        <v>0</v>
      </c>
      <c r="F51" s="1">
        <v>3</v>
      </c>
      <c r="G51">
        <v>4</v>
      </c>
      <c r="H51" s="117">
        <v>0.2</v>
      </c>
      <c r="I51" s="139">
        <v>0.5</v>
      </c>
      <c r="J51" s="139">
        <v>0.25</v>
      </c>
      <c r="K51" s="139">
        <v>0.33333333333333331</v>
      </c>
      <c r="L51"/>
      <c r="M51"/>
      <c r="N51"/>
    </row>
    <row r="52" spans="1:15" s="5" customFormat="1" x14ac:dyDescent="0.3">
      <c r="A52" s="135" t="s">
        <v>200</v>
      </c>
      <c r="B52" s="132">
        <v>3</v>
      </c>
      <c r="C52" s="132">
        <v>0</v>
      </c>
      <c r="D52" s="132">
        <v>3</v>
      </c>
      <c r="E52" s="132">
        <v>0</v>
      </c>
      <c r="F52" s="132">
        <v>3</v>
      </c>
      <c r="G52" s="132">
        <v>3</v>
      </c>
      <c r="H52" s="133">
        <v>0</v>
      </c>
      <c r="I52" s="133">
        <v>0</v>
      </c>
      <c r="J52" s="133">
        <v>0</v>
      </c>
      <c r="K52" s="133">
        <v>0.01</v>
      </c>
      <c r="L52" s="36"/>
      <c r="M52" s="36"/>
      <c r="N52" s="36"/>
    </row>
    <row r="53" spans="1:15" s="5" customFormat="1" x14ac:dyDescent="0.3">
      <c r="A53" s="135" t="s">
        <v>201</v>
      </c>
      <c r="B53" s="132">
        <v>4</v>
      </c>
      <c r="C53" s="132">
        <v>3</v>
      </c>
      <c r="D53" s="132">
        <v>0</v>
      </c>
      <c r="E53" s="132">
        <v>0</v>
      </c>
      <c r="F53" s="132">
        <v>2</v>
      </c>
      <c r="G53" s="132">
        <v>5</v>
      </c>
      <c r="H53" s="133">
        <v>0.6</v>
      </c>
      <c r="I53" s="133">
        <v>1</v>
      </c>
      <c r="J53" s="133">
        <v>0.6</v>
      </c>
      <c r="K53" s="133">
        <v>0.74999999999999989</v>
      </c>
    </row>
    <row r="54" spans="1:15" s="5" customFormat="1" x14ac:dyDescent="0.3">
      <c r="A54" s="135" t="s">
        <v>15</v>
      </c>
      <c r="B54" s="132">
        <v>7</v>
      </c>
      <c r="C54" s="132">
        <v>1</v>
      </c>
      <c r="D54" s="132">
        <v>0</v>
      </c>
      <c r="E54" s="132">
        <v>0</v>
      </c>
      <c r="F54" s="132">
        <v>6</v>
      </c>
      <c r="G54" s="132">
        <v>7</v>
      </c>
      <c r="H54" s="133">
        <v>0.14285714285714285</v>
      </c>
      <c r="I54" s="133">
        <v>1</v>
      </c>
      <c r="J54" s="133">
        <v>0.14285714285714285</v>
      </c>
      <c r="K54" s="133">
        <v>0.25</v>
      </c>
    </row>
    <row r="55" spans="1:15" s="5" customFormat="1" x14ac:dyDescent="0.3">
      <c r="A55" s="5" t="s">
        <v>16</v>
      </c>
      <c r="B55" s="5">
        <v>84</v>
      </c>
      <c r="C55" s="5">
        <v>26</v>
      </c>
      <c r="D55" s="5">
        <v>15</v>
      </c>
      <c r="E55" s="5">
        <v>0</v>
      </c>
      <c r="F55" s="5">
        <v>59</v>
      </c>
      <c r="G55" s="5">
        <v>77</v>
      </c>
      <c r="H55" s="150">
        <v>0.26848408002254154</v>
      </c>
      <c r="I55" s="150">
        <v>0.66636141636141621</v>
      </c>
      <c r="J55" s="150">
        <v>0.29381868131868133</v>
      </c>
      <c r="K55" s="150">
        <v>0.38935897435897426</v>
      </c>
      <c r="L55" s="150">
        <v>5.4312209969396973E-2</v>
      </c>
      <c r="M55" s="150">
        <v>9.6793193470114086E-2</v>
      </c>
      <c r="N55" s="150">
        <v>5.7265103080995021E-2</v>
      </c>
      <c r="O55" s="150">
        <v>6.4026503198434545E-2</v>
      </c>
    </row>
    <row r="56" spans="1:15" s="5" customFormat="1" x14ac:dyDescent="0.3"/>
    <row r="57" spans="1:15" s="5" customFormat="1" x14ac:dyDescent="0.3">
      <c r="B57" s="32"/>
      <c r="C57" s="32"/>
      <c r="D57" s="32"/>
      <c r="E57" s="32"/>
      <c r="F57" s="32"/>
      <c r="H57" s="33"/>
      <c r="I57" s="33"/>
      <c r="J57" s="33"/>
      <c r="K57" s="33"/>
      <c r="L57" s="36"/>
      <c r="M57" s="36"/>
      <c r="N57" s="36"/>
    </row>
    <row r="58" spans="1:15" s="5" customFormat="1" x14ac:dyDescent="0.3">
      <c r="B58" s="32"/>
      <c r="C58" s="32"/>
      <c r="D58" s="32"/>
      <c r="E58" s="32"/>
      <c r="F58" s="32"/>
      <c r="H58" s="33"/>
      <c r="I58" s="33"/>
      <c r="J58" s="33"/>
      <c r="K58" s="33"/>
      <c r="L58" s="36"/>
      <c r="M58" s="36"/>
      <c r="N58" s="36"/>
    </row>
    <row r="59" spans="1:15" s="5" customFormat="1" x14ac:dyDescent="0.3">
      <c r="B59" s="32"/>
      <c r="C59" s="32"/>
      <c r="D59" s="32"/>
      <c r="E59" s="32"/>
      <c r="F59" s="32"/>
      <c r="H59" s="33"/>
      <c r="I59" s="33"/>
      <c r="J59" s="33"/>
      <c r="K59" s="33"/>
      <c r="L59" s="36"/>
      <c r="M59" s="36"/>
      <c r="N59" s="36"/>
    </row>
    <row r="62" spans="1:15" x14ac:dyDescent="0.3">
      <c r="A62" s="5" t="s">
        <v>64</v>
      </c>
    </row>
    <row r="63" spans="1:15" x14ac:dyDescent="0.3">
      <c r="A63" t="s">
        <v>65</v>
      </c>
      <c r="H63" t="s">
        <v>65</v>
      </c>
      <c r="O63" t="s">
        <v>65</v>
      </c>
    </row>
    <row r="65" spans="1:22" x14ac:dyDescent="0.3">
      <c r="A65" t="s">
        <v>286</v>
      </c>
      <c r="H65" t="s">
        <v>286</v>
      </c>
      <c r="O65" t="s">
        <v>286</v>
      </c>
    </row>
    <row r="66" spans="1:22" x14ac:dyDescent="0.3">
      <c r="A66" t="s">
        <v>66</v>
      </c>
      <c r="B66" t="s">
        <v>67</v>
      </c>
      <c r="C66" t="s">
        <v>68</v>
      </c>
      <c r="D66" t="s">
        <v>69</v>
      </c>
      <c r="E66" s="40">
        <v>0.25</v>
      </c>
      <c r="F66" s="40">
        <v>0.75</v>
      </c>
      <c r="H66" t="s">
        <v>66</v>
      </c>
      <c r="I66" t="s">
        <v>67</v>
      </c>
      <c r="J66" t="s">
        <v>68</v>
      </c>
      <c r="K66" t="s">
        <v>69</v>
      </c>
      <c r="L66" s="40">
        <v>0.25</v>
      </c>
      <c r="M66" s="40">
        <v>0.75</v>
      </c>
      <c r="O66" t="s">
        <v>66</v>
      </c>
      <c r="P66" t="s">
        <v>67</v>
      </c>
      <c r="Q66" t="s">
        <v>68</v>
      </c>
      <c r="R66" t="s">
        <v>69</v>
      </c>
      <c r="S66" s="40">
        <v>0.25</v>
      </c>
      <c r="T66" s="40">
        <v>0.75</v>
      </c>
    </row>
    <row r="67" spans="1:22" x14ac:dyDescent="0.3">
      <c r="A67" s="103" t="s">
        <v>289</v>
      </c>
      <c r="B67" s="103">
        <v>13</v>
      </c>
      <c r="C67" s="103">
        <v>0</v>
      </c>
      <c r="D67" s="103">
        <v>1</v>
      </c>
      <c r="E67" s="103">
        <v>0.95499999999999996</v>
      </c>
      <c r="F67" s="103">
        <v>1</v>
      </c>
      <c r="H67" s="103" t="s">
        <v>290</v>
      </c>
      <c r="I67" s="103">
        <v>13</v>
      </c>
      <c r="J67" s="103">
        <v>0</v>
      </c>
      <c r="K67" s="103">
        <v>1</v>
      </c>
      <c r="L67" s="103">
        <v>1</v>
      </c>
      <c r="M67" s="103">
        <v>1</v>
      </c>
      <c r="O67" s="103" t="s">
        <v>293</v>
      </c>
      <c r="P67" s="103">
        <v>13</v>
      </c>
      <c r="Q67" s="103">
        <v>0</v>
      </c>
      <c r="R67" s="103">
        <v>1</v>
      </c>
      <c r="S67" s="103">
        <v>0.94499999999999995</v>
      </c>
      <c r="T67" s="103">
        <v>1</v>
      </c>
    </row>
    <row r="68" spans="1:22" x14ac:dyDescent="0.3">
      <c r="A68" s="103" t="s">
        <v>70</v>
      </c>
      <c r="B68" s="103">
        <v>13</v>
      </c>
      <c r="C68" s="103">
        <v>0</v>
      </c>
      <c r="D68" s="103">
        <v>1</v>
      </c>
      <c r="E68" s="103">
        <v>0.96499999999999997</v>
      </c>
      <c r="F68" s="103">
        <v>1</v>
      </c>
      <c r="H68" s="103" t="s">
        <v>83</v>
      </c>
      <c r="I68" s="103">
        <v>13</v>
      </c>
      <c r="J68" s="103">
        <v>0</v>
      </c>
      <c r="K68" s="103">
        <v>0.93</v>
      </c>
      <c r="L68" s="103">
        <v>0.75</v>
      </c>
      <c r="M68" s="103">
        <v>1</v>
      </c>
      <c r="O68" s="103" t="s">
        <v>89</v>
      </c>
      <c r="P68" s="103">
        <v>13</v>
      </c>
      <c r="Q68" s="103">
        <v>0</v>
      </c>
      <c r="R68" s="103">
        <v>0.93</v>
      </c>
      <c r="S68" s="103">
        <v>0.78500000000000003</v>
      </c>
      <c r="T68" s="103">
        <v>1</v>
      </c>
    </row>
    <row r="69" spans="1:22" x14ac:dyDescent="0.3">
      <c r="A69" s="103" t="s">
        <v>71</v>
      </c>
      <c r="B69" s="103">
        <v>13</v>
      </c>
      <c r="C69" s="103">
        <v>0</v>
      </c>
      <c r="D69" s="103">
        <v>0.75</v>
      </c>
      <c r="E69" s="103">
        <v>0.5</v>
      </c>
      <c r="F69" s="103">
        <v>1</v>
      </c>
      <c r="H69" s="103" t="s">
        <v>84</v>
      </c>
      <c r="I69" s="103">
        <v>13</v>
      </c>
      <c r="J69" s="103">
        <v>0</v>
      </c>
      <c r="K69" s="103">
        <v>0.25</v>
      </c>
      <c r="L69" s="103">
        <v>0.17599999999999999</v>
      </c>
      <c r="M69" s="103">
        <v>0.40500000000000003</v>
      </c>
      <c r="O69" s="103" t="s">
        <v>90</v>
      </c>
      <c r="P69" s="103">
        <v>13</v>
      </c>
      <c r="Q69" s="103">
        <v>0</v>
      </c>
      <c r="R69" s="103">
        <v>0.38</v>
      </c>
      <c r="S69" s="103">
        <v>0.28999999999999998</v>
      </c>
      <c r="T69" s="103">
        <v>0.53500000000000003</v>
      </c>
    </row>
    <row r="71" spans="1:22" x14ac:dyDescent="0.3">
      <c r="A71" s="103" t="s">
        <v>304</v>
      </c>
      <c r="H71" s="103" t="s">
        <v>305</v>
      </c>
      <c r="O71" s="103" t="s">
        <v>306</v>
      </c>
    </row>
    <row r="73" spans="1:22" ht="14.4" customHeight="1" x14ac:dyDescent="0.3">
      <c r="A73" s="144" t="s">
        <v>307</v>
      </c>
      <c r="B73" s="144"/>
      <c r="C73" s="144"/>
      <c r="D73" s="144"/>
      <c r="E73" s="144"/>
      <c r="F73" s="144"/>
      <c r="H73" s="144" t="s">
        <v>85</v>
      </c>
      <c r="I73" s="144"/>
      <c r="J73" s="144"/>
      <c r="K73" s="144"/>
      <c r="L73" s="144"/>
      <c r="M73" s="144"/>
      <c r="O73" s="144" t="s">
        <v>85</v>
      </c>
      <c r="P73" s="144"/>
      <c r="Q73" s="144"/>
      <c r="R73" s="144"/>
      <c r="S73" s="144"/>
      <c r="T73" s="144"/>
      <c r="U73" s="144"/>
      <c r="V73" s="144"/>
    </row>
    <row r="74" spans="1:22" x14ac:dyDescent="0.3">
      <c r="A74" s="144"/>
      <c r="B74" s="144"/>
      <c r="C74" s="144"/>
      <c r="D74" s="144"/>
      <c r="E74" s="144"/>
      <c r="F74" s="144"/>
      <c r="H74" s="144"/>
      <c r="I74" s="144"/>
      <c r="J74" s="144"/>
      <c r="K74" s="144"/>
      <c r="L74" s="144"/>
      <c r="M74" s="144"/>
      <c r="O74" s="144"/>
      <c r="P74" s="144"/>
      <c r="Q74" s="144"/>
      <c r="R74" s="144"/>
      <c r="S74" s="144"/>
      <c r="T74" s="144"/>
      <c r="U74" s="144"/>
      <c r="V74" s="144"/>
    </row>
    <row r="75" spans="1:22" x14ac:dyDescent="0.3">
      <c r="A75" t="s">
        <v>72</v>
      </c>
      <c r="H75" t="s">
        <v>72</v>
      </c>
      <c r="O75" t="s">
        <v>72</v>
      </c>
    </row>
    <row r="77" spans="1:22" x14ac:dyDescent="0.3">
      <c r="A77" t="s">
        <v>73</v>
      </c>
      <c r="H77" t="s">
        <v>73</v>
      </c>
      <c r="O77" t="s">
        <v>73</v>
      </c>
    </row>
    <row r="78" spans="1:22" x14ac:dyDescent="0.3">
      <c r="A78" t="s">
        <v>74</v>
      </c>
      <c r="B78" t="s">
        <v>75</v>
      </c>
      <c r="C78" t="s">
        <v>76</v>
      </c>
      <c r="D78" t="s">
        <v>77</v>
      </c>
      <c r="E78" t="s">
        <v>78</v>
      </c>
      <c r="H78" t="s">
        <v>74</v>
      </c>
      <c r="I78" t="s">
        <v>75</v>
      </c>
      <c r="J78" t="s">
        <v>76</v>
      </c>
      <c r="K78" t="s">
        <v>77</v>
      </c>
      <c r="L78" t="s">
        <v>78</v>
      </c>
      <c r="O78" t="s">
        <v>74</v>
      </c>
      <c r="P78" t="s">
        <v>75</v>
      </c>
      <c r="Q78" t="s">
        <v>76</v>
      </c>
      <c r="R78" t="s">
        <v>77</v>
      </c>
      <c r="S78" t="s">
        <v>78</v>
      </c>
    </row>
    <row r="79" spans="1:22" x14ac:dyDescent="0.3">
      <c r="A79" s="103" t="s">
        <v>287</v>
      </c>
      <c r="B79" s="103">
        <v>9.9619999999999997</v>
      </c>
      <c r="C79" s="103">
        <v>2.2269999999999999</v>
      </c>
      <c r="D79" s="103">
        <v>7.8E-2</v>
      </c>
      <c r="E79" s="103" t="s">
        <v>80</v>
      </c>
      <c r="H79" s="103" t="s">
        <v>291</v>
      </c>
      <c r="I79" s="103">
        <v>22.192</v>
      </c>
      <c r="J79" s="103">
        <v>4.9619999999999997</v>
      </c>
      <c r="K79" s="45" t="s">
        <v>86</v>
      </c>
      <c r="L79" s="103" t="s">
        <v>87</v>
      </c>
      <c r="O79" s="103" t="s">
        <v>294</v>
      </c>
      <c r="P79" s="103">
        <v>21.192</v>
      </c>
      <c r="Q79" s="103">
        <v>4.7389999999999999</v>
      </c>
      <c r="R79" s="45" t="s">
        <v>86</v>
      </c>
      <c r="S79" s="103" t="s">
        <v>87</v>
      </c>
    </row>
    <row r="80" spans="1:22" x14ac:dyDescent="0.3">
      <c r="A80" s="103" t="s">
        <v>288</v>
      </c>
      <c r="B80" s="103">
        <v>0.65400000000000003</v>
      </c>
      <c r="C80" s="103">
        <v>0.14599999999999999</v>
      </c>
      <c r="D80" s="103">
        <v>1</v>
      </c>
      <c r="E80" s="103" t="s">
        <v>81</v>
      </c>
      <c r="H80" s="103" t="s">
        <v>292</v>
      </c>
      <c r="I80" s="103">
        <v>6.423</v>
      </c>
      <c r="J80" s="103">
        <v>1.4359999999999999</v>
      </c>
      <c r="K80" s="103">
        <v>0.45300000000000001</v>
      </c>
      <c r="L80" s="103" t="s">
        <v>80</v>
      </c>
      <c r="O80" s="103" t="s">
        <v>295</v>
      </c>
      <c r="P80" s="103">
        <v>5.1150000000000002</v>
      </c>
      <c r="Q80" s="103">
        <v>1.1439999999999999</v>
      </c>
      <c r="R80" s="45">
        <v>0.75800000000000001</v>
      </c>
      <c r="S80" s="103" t="s">
        <v>80</v>
      </c>
    </row>
    <row r="81" spans="1:19" x14ac:dyDescent="0.3">
      <c r="A81" s="103" t="s">
        <v>79</v>
      </c>
      <c r="B81" s="103">
        <v>9.3079999999999998</v>
      </c>
      <c r="C81" s="103">
        <v>2.081</v>
      </c>
      <c r="D81" s="103">
        <v>0.112</v>
      </c>
      <c r="E81" s="103" t="s">
        <v>81</v>
      </c>
      <c r="H81" s="103" t="s">
        <v>88</v>
      </c>
      <c r="I81" s="103">
        <v>15.769</v>
      </c>
      <c r="J81" s="103">
        <v>3.5259999999999998</v>
      </c>
      <c r="K81" s="103">
        <v>1E-3</v>
      </c>
      <c r="L81" s="103" t="s">
        <v>87</v>
      </c>
      <c r="O81" s="103" t="s">
        <v>92</v>
      </c>
      <c r="P81" s="103">
        <v>16.077000000000002</v>
      </c>
      <c r="Q81" s="103">
        <v>3.5950000000000002</v>
      </c>
      <c r="R81" s="45" t="s">
        <v>86</v>
      </c>
      <c r="S81" s="103" t="s">
        <v>87</v>
      </c>
    </row>
  </sheetData>
  <mergeCells count="4">
    <mergeCell ref="A73:F74"/>
    <mergeCell ref="H73:M74"/>
    <mergeCell ref="O73:V74"/>
    <mergeCell ref="Q1:Q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A17A0-3A0A-46BB-9604-88D9CE331B59}">
  <dimension ref="A1:V65"/>
  <sheetViews>
    <sheetView topLeftCell="A4" workbookViewId="0">
      <selection activeCell="S38" sqref="S38"/>
    </sheetView>
  </sheetViews>
  <sheetFormatPr defaultRowHeight="14.4" x14ac:dyDescent="0.3"/>
  <cols>
    <col min="1" max="1" width="49.5546875" bestFit="1" customWidth="1"/>
    <col min="2" max="2" width="10" bestFit="1" customWidth="1"/>
    <col min="3" max="3" width="7.88671875" customWidth="1"/>
    <col min="7" max="7" width="8.6640625" customWidth="1"/>
    <col min="8" max="11" width="11.88671875" customWidth="1"/>
    <col min="12" max="12" width="14.44140625" customWidth="1"/>
    <col min="13" max="15" width="14.88671875" customWidth="1"/>
    <col min="18" max="18" width="14.109375" customWidth="1"/>
  </cols>
  <sheetData>
    <row r="1" spans="1:18" x14ac:dyDescent="0.3">
      <c r="A1" s="6" t="s">
        <v>23</v>
      </c>
      <c r="R1" s="146" t="s">
        <v>60</v>
      </c>
    </row>
    <row r="2" spans="1:18" s="3" customFormat="1" x14ac:dyDescent="0.3">
      <c r="A2" s="3" t="s">
        <v>1</v>
      </c>
      <c r="B2" s="4" t="s">
        <v>9</v>
      </c>
      <c r="C2" s="4" t="s">
        <v>12</v>
      </c>
      <c r="D2" s="4" t="s">
        <v>13</v>
      </c>
      <c r="E2" s="4" t="s">
        <v>14</v>
      </c>
      <c r="F2" s="4" t="s">
        <v>10</v>
      </c>
      <c r="H2" s="4"/>
      <c r="I2" s="4" t="s">
        <v>17</v>
      </c>
      <c r="J2" s="4" t="s">
        <v>20</v>
      </c>
      <c r="K2" s="4" t="s">
        <v>19</v>
      </c>
      <c r="L2" s="4" t="s">
        <v>18</v>
      </c>
      <c r="M2" s="4" t="s">
        <v>21</v>
      </c>
      <c r="N2" s="4" t="s">
        <v>22</v>
      </c>
      <c r="R2" s="146"/>
    </row>
    <row r="3" spans="1:18" x14ac:dyDescent="0.3">
      <c r="A3" t="s">
        <v>30</v>
      </c>
      <c r="B3" s="1">
        <v>619</v>
      </c>
      <c r="C3" s="1">
        <v>7</v>
      </c>
      <c r="D3" s="1">
        <v>0</v>
      </c>
      <c r="E3" s="1">
        <v>0</v>
      </c>
      <c r="F3" s="1">
        <v>7</v>
      </c>
      <c r="H3" s="19"/>
      <c r="I3" s="38">
        <f t="shared" ref="I3:I9" si="0">C3/(C3+D3)</f>
        <v>1</v>
      </c>
      <c r="J3" s="31">
        <f t="shared" ref="J3:J9" si="1">C3/(C3+E3)</f>
        <v>1</v>
      </c>
      <c r="K3" s="31">
        <f t="shared" ref="K3:K9" si="2">2*(I3*J3)/(I3+J3)</f>
        <v>1</v>
      </c>
      <c r="P3" s="41">
        <v>24</v>
      </c>
      <c r="R3" s="41">
        <f t="shared" ref="R3:R9" si="3">P3-D3-E3</f>
        <v>24</v>
      </c>
    </row>
    <row r="4" spans="1:18" x14ac:dyDescent="0.3">
      <c r="A4" t="s">
        <v>29</v>
      </c>
      <c r="B4" s="1">
        <v>6333</v>
      </c>
      <c r="C4" s="1">
        <v>62</v>
      </c>
      <c r="D4" s="1">
        <v>8</v>
      </c>
      <c r="E4" s="1">
        <v>0</v>
      </c>
      <c r="F4" s="1">
        <v>47</v>
      </c>
      <c r="H4" s="19"/>
      <c r="I4" s="38">
        <f t="shared" si="0"/>
        <v>0.88571428571428568</v>
      </c>
      <c r="J4" s="31">
        <f t="shared" si="1"/>
        <v>1</v>
      </c>
      <c r="K4" s="31">
        <f t="shared" si="2"/>
        <v>0.93939393939393934</v>
      </c>
      <c r="P4" s="41">
        <v>212</v>
      </c>
      <c r="R4" s="41">
        <f t="shared" si="3"/>
        <v>204</v>
      </c>
    </row>
    <row r="5" spans="1:18" x14ac:dyDescent="0.3">
      <c r="A5" t="s">
        <v>28</v>
      </c>
      <c r="B5" s="1">
        <v>7911</v>
      </c>
      <c r="C5" s="1">
        <v>56</v>
      </c>
      <c r="D5" s="1">
        <v>13</v>
      </c>
      <c r="E5" s="1">
        <v>0</v>
      </c>
      <c r="F5" s="1">
        <v>37</v>
      </c>
      <c r="H5" s="19"/>
      <c r="I5" s="38">
        <f t="shared" si="0"/>
        <v>0.81159420289855078</v>
      </c>
      <c r="J5" s="31">
        <f t="shared" si="1"/>
        <v>1</v>
      </c>
      <c r="K5" s="31">
        <f t="shared" si="2"/>
        <v>0.89600000000000002</v>
      </c>
      <c r="P5" s="41">
        <v>187</v>
      </c>
      <c r="R5" s="41">
        <f t="shared" si="3"/>
        <v>174</v>
      </c>
    </row>
    <row r="6" spans="1:18" x14ac:dyDescent="0.3">
      <c r="A6" t="s">
        <v>27</v>
      </c>
      <c r="B6" s="1">
        <v>1971</v>
      </c>
      <c r="C6" s="1">
        <v>21</v>
      </c>
      <c r="D6" s="1">
        <v>9</v>
      </c>
      <c r="E6" s="1">
        <v>0</v>
      </c>
      <c r="F6" s="1">
        <v>18</v>
      </c>
      <c r="H6" s="19"/>
      <c r="I6" s="38">
        <f t="shared" si="0"/>
        <v>0.7</v>
      </c>
      <c r="J6" s="31">
        <f t="shared" si="1"/>
        <v>1</v>
      </c>
      <c r="K6" s="31">
        <f t="shared" si="2"/>
        <v>0.82352941176470584</v>
      </c>
      <c r="P6" s="41">
        <v>84</v>
      </c>
      <c r="R6" s="41">
        <f t="shared" si="3"/>
        <v>75</v>
      </c>
    </row>
    <row r="7" spans="1:18" x14ac:dyDescent="0.3">
      <c r="A7" t="s">
        <v>26</v>
      </c>
      <c r="B7" s="1">
        <v>12446</v>
      </c>
      <c r="C7" s="1">
        <v>49</v>
      </c>
      <c r="D7" s="1">
        <v>9</v>
      </c>
      <c r="E7" s="1">
        <v>0</v>
      </c>
      <c r="F7" s="1">
        <v>40</v>
      </c>
      <c r="H7" s="19"/>
      <c r="I7" s="38">
        <f t="shared" si="0"/>
        <v>0.84482758620689657</v>
      </c>
      <c r="J7" s="31">
        <f t="shared" si="1"/>
        <v>1</v>
      </c>
      <c r="K7" s="31">
        <f t="shared" si="2"/>
        <v>0.91588785046728971</v>
      </c>
      <c r="P7" s="41">
        <v>484</v>
      </c>
      <c r="R7" s="41">
        <f t="shared" si="3"/>
        <v>475</v>
      </c>
    </row>
    <row r="8" spans="1:18" x14ac:dyDescent="0.3">
      <c r="A8" t="s">
        <v>25</v>
      </c>
      <c r="B8" s="1">
        <v>8454</v>
      </c>
      <c r="C8" s="1">
        <v>15</v>
      </c>
      <c r="D8" s="1">
        <v>7</v>
      </c>
      <c r="E8" s="1">
        <v>0</v>
      </c>
      <c r="F8" s="1">
        <v>12</v>
      </c>
      <c r="H8" s="19"/>
      <c r="I8" s="38">
        <f t="shared" si="0"/>
        <v>0.68181818181818177</v>
      </c>
      <c r="J8" s="31">
        <f t="shared" si="1"/>
        <v>1</v>
      </c>
      <c r="K8" s="31">
        <f t="shared" si="2"/>
        <v>0.81081081081081086</v>
      </c>
      <c r="P8" s="41">
        <v>113</v>
      </c>
      <c r="R8" s="41">
        <f t="shared" si="3"/>
        <v>106</v>
      </c>
    </row>
    <row r="9" spans="1:18" x14ac:dyDescent="0.3">
      <c r="A9" t="s">
        <v>24</v>
      </c>
      <c r="B9" s="1">
        <v>3294</v>
      </c>
      <c r="C9" s="1">
        <v>9</v>
      </c>
      <c r="D9" s="1">
        <v>3</v>
      </c>
      <c r="E9" s="1">
        <v>0</v>
      </c>
      <c r="F9" s="1">
        <v>7</v>
      </c>
      <c r="H9" s="19"/>
      <c r="I9" s="38">
        <f t="shared" si="0"/>
        <v>0.75</v>
      </c>
      <c r="J9" s="31">
        <f t="shared" si="1"/>
        <v>1</v>
      </c>
      <c r="K9" s="31">
        <f t="shared" si="2"/>
        <v>0.8571428571428571</v>
      </c>
      <c r="P9" s="41">
        <v>43</v>
      </c>
      <c r="R9" s="41">
        <f t="shared" si="3"/>
        <v>40</v>
      </c>
    </row>
    <row r="10" spans="1:18" s="5" customFormat="1" x14ac:dyDescent="0.3">
      <c r="A10" s="5" t="s">
        <v>16</v>
      </c>
      <c r="B10" s="32">
        <f>SUM(B3:B9)</f>
        <v>41028</v>
      </c>
      <c r="C10" s="32">
        <f>SUM(C3:C9)</f>
        <v>219</v>
      </c>
      <c r="D10" s="32">
        <f>SUM(D3:D9)</f>
        <v>49</v>
      </c>
      <c r="E10" s="32">
        <f>SUM(E3:E9)</f>
        <v>0</v>
      </c>
      <c r="F10" s="32">
        <f>SUM(F3:F9)</f>
        <v>168</v>
      </c>
      <c r="H10" s="39"/>
      <c r="I10" s="39">
        <f>AVERAGE(I3:I9)</f>
        <v>0.81056489380541641</v>
      </c>
      <c r="J10" s="39">
        <f>AVERAGE(J3:J9)</f>
        <v>1</v>
      </c>
      <c r="K10" s="39">
        <f>AVERAGE(K3:K9)</f>
        <v>0.89182355279708603</v>
      </c>
      <c r="L10" s="36">
        <f xml:space="preserve"> STDEVP(I3:I9) / SQRT(COUNT(I3:I9))</f>
        <v>3.9169047568154911E-2</v>
      </c>
      <c r="M10" s="36">
        <f xml:space="preserve"> STDEVP(J3:J9) / SQRT(COUNT(J3:J9))</f>
        <v>0</v>
      </c>
      <c r="N10" s="36">
        <f xml:space="preserve"> STDEVP(K3:K9) / SQRT(COUNT(K3:K9))</f>
        <v>2.3470138760563215E-2</v>
      </c>
      <c r="O10" s="5">
        <f>COUNTA(A:A)-2</f>
        <v>50</v>
      </c>
      <c r="P10" s="32">
        <f>SUM(P3:P9)</f>
        <v>1147</v>
      </c>
      <c r="R10" s="32">
        <f>SUM(R3:R9)</f>
        <v>1098</v>
      </c>
    </row>
    <row r="12" spans="1:18" x14ac:dyDescent="0.3">
      <c r="R12" t="s">
        <v>159</v>
      </c>
    </row>
    <row r="13" spans="1:18" x14ac:dyDescent="0.3">
      <c r="A13" s="6" t="s">
        <v>51</v>
      </c>
    </row>
    <row r="14" spans="1:18" x14ac:dyDescent="0.3">
      <c r="A14" s="29" t="s">
        <v>1</v>
      </c>
      <c r="B14" s="30" t="s">
        <v>9</v>
      </c>
      <c r="C14" s="30" t="s">
        <v>12</v>
      </c>
      <c r="D14" s="30" t="s">
        <v>13</v>
      </c>
      <c r="E14" s="30" t="s">
        <v>14</v>
      </c>
      <c r="F14" s="30" t="s">
        <v>10</v>
      </c>
      <c r="G14" s="30"/>
      <c r="H14" s="30"/>
      <c r="I14" s="30" t="s">
        <v>17</v>
      </c>
      <c r="J14" s="30" t="s">
        <v>20</v>
      </c>
      <c r="K14" s="30" t="s">
        <v>19</v>
      </c>
      <c r="L14" s="30" t="s">
        <v>18</v>
      </c>
      <c r="M14" s="30" t="s">
        <v>21</v>
      </c>
      <c r="N14" s="30" t="s">
        <v>22</v>
      </c>
    </row>
    <row r="15" spans="1:18" x14ac:dyDescent="0.3">
      <c r="A15" t="s">
        <v>30</v>
      </c>
      <c r="B15" s="1">
        <v>809</v>
      </c>
      <c r="C15" s="1">
        <v>7</v>
      </c>
      <c r="D15" s="1">
        <v>0</v>
      </c>
      <c r="E15" s="1">
        <v>0</v>
      </c>
      <c r="F15" s="1">
        <v>7</v>
      </c>
      <c r="H15" s="19"/>
      <c r="I15" s="38">
        <f>C15/(C15+D15)</f>
        <v>1</v>
      </c>
      <c r="J15" s="31">
        <f t="shared" ref="J15:J21" si="4">C15/(C15+E15)</f>
        <v>1</v>
      </c>
      <c r="K15" s="31">
        <f>2*(I15*J15)/(I15+J15)</f>
        <v>1</v>
      </c>
    </row>
    <row r="16" spans="1:18" x14ac:dyDescent="0.3">
      <c r="A16" t="s">
        <v>29</v>
      </c>
      <c r="B16" s="1">
        <v>4188</v>
      </c>
      <c r="C16" s="1">
        <v>49</v>
      </c>
      <c r="D16" s="1">
        <v>6</v>
      </c>
      <c r="E16" s="1">
        <v>0</v>
      </c>
      <c r="F16" s="1">
        <v>47</v>
      </c>
      <c r="H16" s="19"/>
      <c r="I16" s="38">
        <f t="shared" ref="I16:I21" si="5">C16/(C16+D16)</f>
        <v>0.89090909090909087</v>
      </c>
      <c r="J16" s="31">
        <f t="shared" si="4"/>
        <v>1</v>
      </c>
      <c r="K16" s="31">
        <f t="shared" ref="K16:K21" si="6">2*(I16*J16)/(I16+J16)</f>
        <v>0.94230769230769229</v>
      </c>
    </row>
    <row r="17" spans="1:14" x14ac:dyDescent="0.3">
      <c r="A17" t="s">
        <v>28</v>
      </c>
      <c r="B17" s="1">
        <v>5701</v>
      </c>
      <c r="C17" s="1">
        <v>42</v>
      </c>
      <c r="D17" s="1">
        <v>9</v>
      </c>
      <c r="E17" s="1">
        <v>14</v>
      </c>
      <c r="F17" s="1">
        <v>37</v>
      </c>
      <c r="H17" s="19"/>
      <c r="I17" s="38">
        <f t="shared" si="5"/>
        <v>0.82352941176470584</v>
      </c>
      <c r="J17" s="31">
        <f t="shared" si="4"/>
        <v>0.75</v>
      </c>
      <c r="K17" s="31">
        <f t="shared" si="6"/>
        <v>0.7850467289719627</v>
      </c>
    </row>
    <row r="18" spans="1:14" x14ac:dyDescent="0.3">
      <c r="A18" t="s">
        <v>27</v>
      </c>
      <c r="B18" s="1">
        <v>1971</v>
      </c>
      <c r="C18" s="1">
        <v>15</v>
      </c>
      <c r="D18" s="1">
        <v>2</v>
      </c>
      <c r="E18" s="1">
        <v>6</v>
      </c>
      <c r="F18" s="1">
        <v>18</v>
      </c>
      <c r="H18" s="19"/>
      <c r="I18" s="38">
        <f t="shared" si="5"/>
        <v>0.88235294117647056</v>
      </c>
      <c r="J18" s="31">
        <f t="shared" si="4"/>
        <v>0.7142857142857143</v>
      </c>
      <c r="K18" s="31">
        <f t="shared" si="6"/>
        <v>0.78947368421052622</v>
      </c>
    </row>
    <row r="19" spans="1:14" x14ac:dyDescent="0.3">
      <c r="A19" t="s">
        <v>26</v>
      </c>
      <c r="B19" s="1">
        <v>12446</v>
      </c>
      <c r="C19" s="1">
        <v>38</v>
      </c>
      <c r="D19" s="1">
        <v>2</v>
      </c>
      <c r="E19" s="1">
        <v>11</v>
      </c>
      <c r="F19" s="1">
        <v>40</v>
      </c>
      <c r="H19" s="19"/>
      <c r="I19" s="38">
        <f t="shared" si="5"/>
        <v>0.95</v>
      </c>
      <c r="J19" s="31">
        <f t="shared" si="4"/>
        <v>0.77551020408163263</v>
      </c>
      <c r="K19" s="31">
        <f t="shared" si="6"/>
        <v>0.8539325842696629</v>
      </c>
    </row>
    <row r="20" spans="1:14" x14ac:dyDescent="0.3">
      <c r="A20" t="s">
        <v>25</v>
      </c>
      <c r="B20" s="1">
        <v>8454</v>
      </c>
      <c r="C20" s="1">
        <v>12</v>
      </c>
      <c r="D20" s="1">
        <v>2</v>
      </c>
      <c r="E20" s="1">
        <v>0</v>
      </c>
      <c r="F20" s="1">
        <v>12</v>
      </c>
      <c r="H20" s="19"/>
      <c r="I20" s="38">
        <f t="shared" si="5"/>
        <v>0.8571428571428571</v>
      </c>
      <c r="J20" s="31">
        <f t="shared" si="4"/>
        <v>1</v>
      </c>
      <c r="K20" s="31">
        <f t="shared" si="6"/>
        <v>0.92307692307692302</v>
      </c>
    </row>
    <row r="21" spans="1:14" x14ac:dyDescent="0.3">
      <c r="A21" t="s">
        <v>24</v>
      </c>
      <c r="B21" s="1">
        <v>3294</v>
      </c>
      <c r="C21" s="1">
        <v>9</v>
      </c>
      <c r="D21" s="1">
        <v>2</v>
      </c>
      <c r="E21" s="1">
        <v>0</v>
      </c>
      <c r="F21" s="1">
        <v>7</v>
      </c>
      <c r="H21" s="19"/>
      <c r="I21" s="38">
        <f t="shared" si="5"/>
        <v>0.81818181818181823</v>
      </c>
      <c r="J21" s="31">
        <f t="shared" si="4"/>
        <v>1</v>
      </c>
      <c r="K21" s="31">
        <f t="shared" si="6"/>
        <v>0.9</v>
      </c>
    </row>
    <row r="22" spans="1:14" s="5" customFormat="1" x14ac:dyDescent="0.3">
      <c r="A22" s="5" t="s">
        <v>16</v>
      </c>
      <c r="B22" s="32">
        <f t="shared" ref="B22:D22" si="7">SUM(B15:B21)</f>
        <v>36863</v>
      </c>
      <c r="C22" s="32">
        <f t="shared" si="7"/>
        <v>172</v>
      </c>
      <c r="D22" s="32">
        <f t="shared" si="7"/>
        <v>23</v>
      </c>
      <c r="E22" s="32">
        <f>SUM(E15:E21)</f>
        <v>31</v>
      </c>
      <c r="F22" s="32">
        <f>SUM(F15:F21)</f>
        <v>168</v>
      </c>
      <c r="H22" s="39"/>
      <c r="I22" s="39">
        <f>AVERAGE(I15:I21)</f>
        <v>0.88887373131070613</v>
      </c>
      <c r="J22" s="39">
        <f>AVERAGE(J15:J21)</f>
        <v>0.8913994169096211</v>
      </c>
      <c r="K22" s="39">
        <f>AVERAGE(K15:K21)</f>
        <v>0.88483394469096677</v>
      </c>
      <c r="L22" s="36">
        <f xml:space="preserve"> STDEVP(I15:I21) / SQRT(COUNT(I15:I21))</f>
        <v>2.3214266709248595E-2</v>
      </c>
      <c r="M22" s="36">
        <f xml:space="preserve"> STDEVP(J15:J21) / SQRT(COUNT(J15:J21))</f>
        <v>4.7802680097288698E-2</v>
      </c>
      <c r="N22" s="36">
        <f xml:space="preserve"> STDEVP(K15:K21) / SQRT(COUNT(K15:K21))</f>
        <v>2.794489780956174E-2</v>
      </c>
    </row>
    <row r="25" spans="1:14" x14ac:dyDescent="0.3">
      <c r="A25" s="6" t="s">
        <v>52</v>
      </c>
    </row>
    <row r="26" spans="1:14" x14ac:dyDescent="0.3">
      <c r="A26" s="10" t="s">
        <v>1</v>
      </c>
      <c r="B26" s="9"/>
      <c r="C26" s="9" t="s">
        <v>12</v>
      </c>
      <c r="D26" s="9" t="s">
        <v>13</v>
      </c>
      <c r="E26" s="9" t="s">
        <v>14</v>
      </c>
      <c r="F26" s="9" t="s">
        <v>10</v>
      </c>
      <c r="G26" s="9"/>
      <c r="H26" s="9"/>
      <c r="I26" s="9" t="s">
        <v>17</v>
      </c>
      <c r="J26" s="9" t="s">
        <v>20</v>
      </c>
      <c r="K26" s="9" t="s">
        <v>19</v>
      </c>
      <c r="L26" s="9" t="s">
        <v>18</v>
      </c>
      <c r="M26" s="9" t="s">
        <v>21</v>
      </c>
      <c r="N26" s="9" t="s">
        <v>22</v>
      </c>
    </row>
    <row r="27" spans="1:14" x14ac:dyDescent="0.3">
      <c r="A27" t="s">
        <v>30</v>
      </c>
      <c r="B27" s="1"/>
      <c r="C27" s="1">
        <v>1</v>
      </c>
      <c r="D27" s="1">
        <v>2</v>
      </c>
      <c r="E27" s="1">
        <v>6</v>
      </c>
      <c r="F27" s="1">
        <v>7</v>
      </c>
      <c r="H27" s="19"/>
      <c r="I27" s="38">
        <v>0.33333333333333331</v>
      </c>
      <c r="J27" s="31">
        <v>0.14285714285714285</v>
      </c>
      <c r="K27" s="31">
        <v>0.2</v>
      </c>
    </row>
    <row r="28" spans="1:14" x14ac:dyDescent="0.3">
      <c r="A28" t="s">
        <v>29</v>
      </c>
      <c r="B28" s="1"/>
      <c r="C28" s="1">
        <v>0</v>
      </c>
      <c r="D28" s="1">
        <v>1</v>
      </c>
      <c r="E28" s="1">
        <v>62</v>
      </c>
      <c r="F28" s="1">
        <v>50</v>
      </c>
      <c r="H28" s="19"/>
      <c r="I28" s="38">
        <v>0</v>
      </c>
      <c r="J28" s="31">
        <v>0</v>
      </c>
      <c r="K28" s="31">
        <v>1E-4</v>
      </c>
    </row>
    <row r="29" spans="1:14" x14ac:dyDescent="0.3">
      <c r="A29" t="s">
        <v>28</v>
      </c>
      <c r="B29" s="1"/>
      <c r="C29" s="1">
        <v>6</v>
      </c>
      <c r="D29" s="1">
        <v>50</v>
      </c>
      <c r="E29" s="1">
        <v>50</v>
      </c>
      <c r="F29" s="1">
        <v>37</v>
      </c>
      <c r="H29" s="19"/>
      <c r="I29" s="38">
        <v>0.10714285714285714</v>
      </c>
      <c r="J29" s="31">
        <v>0.10714285714285714</v>
      </c>
      <c r="K29" s="31">
        <v>0.10714285714285714</v>
      </c>
    </row>
    <row r="30" spans="1:14" x14ac:dyDescent="0.3">
      <c r="A30" t="s">
        <v>27</v>
      </c>
      <c r="B30" s="1"/>
      <c r="C30" s="1">
        <v>4</v>
      </c>
      <c r="D30" s="1">
        <v>36</v>
      </c>
      <c r="E30" s="1">
        <v>17</v>
      </c>
      <c r="F30" s="1">
        <v>23</v>
      </c>
      <c r="H30" s="19"/>
      <c r="I30" s="38">
        <v>0.1</v>
      </c>
      <c r="J30" s="31">
        <v>0.19047619047619047</v>
      </c>
      <c r="K30" s="31">
        <v>0.13114754098360659</v>
      </c>
    </row>
    <row r="31" spans="1:14" x14ac:dyDescent="0.3">
      <c r="A31" t="s">
        <v>26</v>
      </c>
      <c r="B31" s="1"/>
      <c r="C31" s="1">
        <v>0</v>
      </c>
      <c r="D31" s="1">
        <v>1</v>
      </c>
      <c r="E31" s="1">
        <v>49</v>
      </c>
      <c r="F31" s="1">
        <v>48</v>
      </c>
      <c r="H31" s="19"/>
      <c r="I31" s="38">
        <v>0</v>
      </c>
      <c r="J31" s="31">
        <v>0</v>
      </c>
      <c r="K31" s="31">
        <v>1E-4</v>
      </c>
    </row>
    <row r="32" spans="1:14" x14ac:dyDescent="0.3">
      <c r="A32" t="s">
        <v>25</v>
      </c>
      <c r="B32" s="1"/>
      <c r="C32" s="1">
        <v>1</v>
      </c>
      <c r="D32" s="1">
        <v>9</v>
      </c>
      <c r="E32" s="1">
        <v>14</v>
      </c>
      <c r="F32" s="1">
        <v>26</v>
      </c>
      <c r="H32" s="19"/>
      <c r="I32" s="38">
        <v>0.1</v>
      </c>
      <c r="J32" s="31">
        <v>6.6666666666666666E-2</v>
      </c>
      <c r="K32" s="31">
        <v>0.08</v>
      </c>
    </row>
    <row r="33" spans="1:21" x14ac:dyDescent="0.3">
      <c r="A33" t="s">
        <v>24</v>
      </c>
      <c r="B33" s="1"/>
      <c r="C33" s="1">
        <v>1</v>
      </c>
      <c r="D33" s="1">
        <v>6</v>
      </c>
      <c r="E33" s="1">
        <v>8</v>
      </c>
      <c r="F33" s="1">
        <v>7</v>
      </c>
      <c r="H33" s="19"/>
      <c r="I33" s="38">
        <v>0.14285714285714285</v>
      </c>
      <c r="J33" s="31">
        <v>0.1111111111111111</v>
      </c>
      <c r="K33" s="31">
        <v>0.125</v>
      </c>
    </row>
    <row r="34" spans="1:21" s="5" customFormat="1" x14ac:dyDescent="0.3">
      <c r="A34" s="5" t="s">
        <v>16</v>
      </c>
      <c r="B34" s="32"/>
      <c r="C34" s="32">
        <v>13</v>
      </c>
      <c r="D34" s="32">
        <v>105</v>
      </c>
      <c r="E34" s="32">
        <v>206</v>
      </c>
      <c r="F34" s="32">
        <v>198</v>
      </c>
      <c r="H34" s="39"/>
      <c r="I34" s="39">
        <v>0.11190476190476188</v>
      </c>
      <c r="J34" s="39">
        <v>8.8321995464852615E-2</v>
      </c>
      <c r="K34" s="39">
        <v>9.1927199732351958E-2</v>
      </c>
      <c r="L34" s="36">
        <v>3.9211653842053336E-2</v>
      </c>
      <c r="M34" s="36">
        <v>2.4888991713368756E-2</v>
      </c>
      <c r="N34" s="36">
        <v>2.5374750019220807E-2</v>
      </c>
    </row>
    <row r="37" spans="1:21" x14ac:dyDescent="0.3">
      <c r="A37" s="5" t="s">
        <v>64</v>
      </c>
    </row>
    <row r="38" spans="1:21" x14ac:dyDescent="0.3">
      <c r="A38" t="s">
        <v>126</v>
      </c>
      <c r="H38" t="s">
        <v>65</v>
      </c>
      <c r="P38" t="s">
        <v>126</v>
      </c>
    </row>
    <row r="40" spans="1:21" x14ac:dyDescent="0.3">
      <c r="A40" t="s">
        <v>296</v>
      </c>
      <c r="H40" t="s">
        <v>296</v>
      </c>
      <c r="P40" t="s">
        <v>296</v>
      </c>
    </row>
    <row r="41" spans="1:21" x14ac:dyDescent="0.3">
      <c r="A41" t="s">
        <v>99</v>
      </c>
      <c r="B41" t="s">
        <v>100</v>
      </c>
      <c r="C41" t="s">
        <v>101</v>
      </c>
      <c r="H41" t="s">
        <v>66</v>
      </c>
      <c r="I41" t="s">
        <v>67</v>
      </c>
      <c r="J41" t="s">
        <v>68</v>
      </c>
      <c r="K41" t="s">
        <v>69</v>
      </c>
      <c r="L41" s="40">
        <v>0.25</v>
      </c>
      <c r="M41" s="40">
        <v>0.75</v>
      </c>
      <c r="P41" t="s">
        <v>99</v>
      </c>
      <c r="Q41" t="s">
        <v>100</v>
      </c>
      <c r="R41" t="s">
        <v>127</v>
      </c>
    </row>
    <row r="42" spans="1:21" x14ac:dyDescent="0.3">
      <c r="A42" t="s">
        <v>102</v>
      </c>
      <c r="B42" t="s">
        <v>100</v>
      </c>
      <c r="C42" t="s">
        <v>103</v>
      </c>
      <c r="H42" t="s">
        <v>93</v>
      </c>
      <c r="I42">
        <v>7</v>
      </c>
      <c r="J42">
        <v>0</v>
      </c>
      <c r="K42">
        <v>1</v>
      </c>
      <c r="L42">
        <v>1</v>
      </c>
      <c r="M42">
        <v>1</v>
      </c>
      <c r="P42" t="s">
        <v>102</v>
      </c>
      <c r="T42" t="s">
        <v>100</v>
      </c>
      <c r="U42" t="s">
        <v>128</v>
      </c>
    </row>
    <row r="43" spans="1:21" x14ac:dyDescent="0.3">
      <c r="A43" t="s">
        <v>104</v>
      </c>
      <c r="H43" t="s">
        <v>83</v>
      </c>
      <c r="I43">
        <v>7</v>
      </c>
      <c r="J43">
        <v>0</v>
      </c>
      <c r="K43">
        <v>1</v>
      </c>
      <c r="L43">
        <v>0.75</v>
      </c>
      <c r="M43">
        <v>1</v>
      </c>
      <c r="P43" t="s">
        <v>104</v>
      </c>
    </row>
    <row r="44" spans="1:21" x14ac:dyDescent="0.3">
      <c r="A44" t="s">
        <v>82</v>
      </c>
      <c r="B44" t="s">
        <v>67</v>
      </c>
      <c r="C44" t="s">
        <v>68</v>
      </c>
      <c r="D44" t="s">
        <v>105</v>
      </c>
      <c r="E44" t="s">
        <v>106</v>
      </c>
      <c r="F44" t="s">
        <v>55</v>
      </c>
      <c r="H44" t="s">
        <v>84</v>
      </c>
      <c r="I44">
        <v>7</v>
      </c>
      <c r="J44">
        <v>0</v>
      </c>
      <c r="K44">
        <v>0.11</v>
      </c>
      <c r="L44">
        <v>0</v>
      </c>
      <c r="M44">
        <v>0.14000000000000001</v>
      </c>
      <c r="P44" t="s">
        <v>94</v>
      </c>
      <c r="Q44" t="s">
        <v>67</v>
      </c>
      <c r="R44" t="s">
        <v>68</v>
      </c>
      <c r="S44" t="s">
        <v>105</v>
      </c>
      <c r="T44" t="s">
        <v>106</v>
      </c>
      <c r="U44" t="s">
        <v>55</v>
      </c>
    </row>
    <row r="45" spans="1:21" x14ac:dyDescent="0.3">
      <c r="A45" t="s">
        <v>70</v>
      </c>
      <c r="B45">
        <v>7</v>
      </c>
      <c r="C45">
        <v>0</v>
      </c>
      <c r="D45">
        <v>0.81</v>
      </c>
      <c r="E45">
        <v>0.113</v>
      </c>
      <c r="F45">
        <v>4.2500000000000003E-2</v>
      </c>
      <c r="P45" t="s">
        <v>89</v>
      </c>
      <c r="Q45">
        <v>7</v>
      </c>
      <c r="R45">
        <v>0</v>
      </c>
      <c r="S45">
        <v>0.89300000000000002</v>
      </c>
      <c r="T45">
        <v>6.8000000000000005E-2</v>
      </c>
      <c r="U45">
        <v>2.5700000000000001E-2</v>
      </c>
    </row>
    <row r="46" spans="1:21" x14ac:dyDescent="0.3">
      <c r="A46" t="s">
        <v>71</v>
      </c>
      <c r="B46">
        <v>7</v>
      </c>
      <c r="C46">
        <v>0</v>
      </c>
      <c r="D46">
        <v>0.88900000000000001</v>
      </c>
      <c r="E46">
        <v>6.6400000000000001E-2</v>
      </c>
      <c r="F46">
        <v>2.5100000000000001E-2</v>
      </c>
      <c r="H46" t="s">
        <v>125</v>
      </c>
      <c r="P46" t="s">
        <v>90</v>
      </c>
      <c r="Q46">
        <v>7</v>
      </c>
      <c r="R46">
        <v>0</v>
      </c>
      <c r="S46">
        <v>0.88400000000000001</v>
      </c>
      <c r="T46">
        <v>7.85E-2</v>
      </c>
      <c r="U46">
        <v>2.9700000000000001E-2</v>
      </c>
    </row>
    <row r="47" spans="1:21" x14ac:dyDescent="0.3">
      <c r="B47">
        <v>7</v>
      </c>
      <c r="C47">
        <v>0</v>
      </c>
      <c r="D47">
        <v>0.111</v>
      </c>
      <c r="E47">
        <v>0.111</v>
      </c>
      <c r="F47">
        <v>4.19E-2</v>
      </c>
      <c r="Q47">
        <v>7</v>
      </c>
      <c r="R47">
        <v>0</v>
      </c>
      <c r="S47">
        <v>9.2899999999999996E-2</v>
      </c>
      <c r="T47">
        <v>7.2999999999999995E-2</v>
      </c>
      <c r="U47">
        <v>2.76E-2</v>
      </c>
    </row>
    <row r="48" spans="1:21" ht="14.4" customHeight="1" x14ac:dyDescent="0.3">
      <c r="A48" t="s">
        <v>107</v>
      </c>
      <c r="H48" s="144" t="s">
        <v>85</v>
      </c>
      <c r="I48" s="144"/>
      <c r="J48" s="144"/>
      <c r="K48" s="144"/>
      <c r="L48" s="144"/>
      <c r="M48" s="144"/>
      <c r="N48" s="144"/>
      <c r="P48" t="s">
        <v>107</v>
      </c>
    </row>
    <row r="49" spans="1:22" x14ac:dyDescent="0.3">
      <c r="A49" t="s">
        <v>113</v>
      </c>
      <c r="B49" t="s">
        <v>108</v>
      </c>
      <c r="C49" t="s">
        <v>109</v>
      </c>
      <c r="D49" t="s">
        <v>110</v>
      </c>
      <c r="E49" t="s">
        <v>111</v>
      </c>
      <c r="F49" t="s">
        <v>112</v>
      </c>
      <c r="H49" s="144"/>
      <c r="I49" s="144"/>
      <c r="J49" s="144"/>
      <c r="K49" s="144"/>
      <c r="L49" s="144"/>
      <c r="M49" s="144"/>
      <c r="N49" s="144"/>
      <c r="P49" t="s">
        <v>113</v>
      </c>
      <c r="Q49" t="s">
        <v>108</v>
      </c>
      <c r="R49" t="s">
        <v>109</v>
      </c>
      <c r="S49" t="s">
        <v>110</v>
      </c>
      <c r="T49" t="s">
        <v>111</v>
      </c>
      <c r="U49" t="s">
        <v>112</v>
      </c>
    </row>
    <row r="50" spans="1:22" x14ac:dyDescent="0.3">
      <c r="A50" t="s">
        <v>114</v>
      </c>
      <c r="B50">
        <v>2</v>
      </c>
      <c r="C50">
        <v>2.5619999999999998</v>
      </c>
      <c r="D50">
        <v>1.2809999999999999</v>
      </c>
      <c r="E50">
        <v>130.899</v>
      </c>
      <c r="F50" t="s">
        <v>86</v>
      </c>
      <c r="H50" s="144" t="s">
        <v>72</v>
      </c>
      <c r="I50" s="144"/>
      <c r="J50" s="144"/>
      <c r="K50" s="144"/>
      <c r="L50" s="144"/>
      <c r="M50" s="144"/>
      <c r="N50" s="144"/>
      <c r="P50" t="s">
        <v>114</v>
      </c>
      <c r="Q50">
        <v>2</v>
      </c>
      <c r="R50">
        <v>2.9550000000000001</v>
      </c>
      <c r="S50">
        <v>1.478</v>
      </c>
      <c r="T50">
        <v>275.149</v>
      </c>
      <c r="U50" t="s">
        <v>86</v>
      </c>
    </row>
    <row r="51" spans="1:22" x14ac:dyDescent="0.3">
      <c r="A51" t="s">
        <v>16</v>
      </c>
      <c r="B51">
        <v>18</v>
      </c>
      <c r="C51">
        <v>0.17599999999999999</v>
      </c>
      <c r="D51">
        <v>9.7900000000000001E-3</v>
      </c>
      <c r="H51" s="144"/>
      <c r="I51" s="144"/>
      <c r="J51" s="144"/>
      <c r="K51" s="144"/>
      <c r="L51" s="144"/>
      <c r="M51" s="144"/>
      <c r="N51" s="144"/>
      <c r="P51" t="s">
        <v>16</v>
      </c>
      <c r="Q51">
        <v>18</v>
      </c>
      <c r="R51">
        <v>9.6699999999999994E-2</v>
      </c>
      <c r="S51">
        <v>5.3699999999999998E-3</v>
      </c>
    </row>
    <row r="52" spans="1:22" x14ac:dyDescent="0.3">
      <c r="B52">
        <v>20</v>
      </c>
      <c r="C52">
        <v>2.738</v>
      </c>
      <c r="Q52">
        <v>20</v>
      </c>
      <c r="R52">
        <v>3.052</v>
      </c>
    </row>
    <row r="53" spans="1:22" ht="30" customHeight="1" x14ac:dyDescent="0.3">
      <c r="A53" s="144" t="s">
        <v>115</v>
      </c>
      <c r="B53" s="144"/>
      <c r="C53" s="144"/>
      <c r="D53" s="144"/>
      <c r="E53" s="144"/>
      <c r="F53" s="144"/>
      <c r="H53" t="s">
        <v>73</v>
      </c>
      <c r="P53" s="147" t="s">
        <v>115</v>
      </c>
      <c r="Q53" s="147"/>
      <c r="R53" s="147"/>
      <c r="S53" s="147"/>
      <c r="T53" s="147"/>
      <c r="U53" s="147"/>
      <c r="V53" s="147"/>
    </row>
    <row r="54" spans="1:22" hidden="1" x14ac:dyDescent="0.3">
      <c r="A54" s="144"/>
      <c r="B54" s="144"/>
      <c r="C54" s="144"/>
      <c r="D54" s="144"/>
      <c r="E54" s="144"/>
      <c r="F54" s="144"/>
    </row>
    <row r="55" spans="1:22" x14ac:dyDescent="0.3">
      <c r="A55" t="s">
        <v>116</v>
      </c>
      <c r="H55" t="s">
        <v>74</v>
      </c>
      <c r="I55" t="s">
        <v>75</v>
      </c>
      <c r="J55" t="s">
        <v>76</v>
      </c>
      <c r="K55" t="s">
        <v>77</v>
      </c>
      <c r="L55" t="s">
        <v>78</v>
      </c>
      <c r="P55" t="s">
        <v>116</v>
      </c>
    </row>
    <row r="56" spans="1:22" x14ac:dyDescent="0.3">
      <c r="H56" s="45" t="s">
        <v>95</v>
      </c>
      <c r="I56">
        <v>12</v>
      </c>
      <c r="J56">
        <v>3.6179999999999999</v>
      </c>
      <c r="K56" t="s">
        <v>86</v>
      </c>
      <c r="L56" t="s">
        <v>87</v>
      </c>
    </row>
    <row r="57" spans="1:22" x14ac:dyDescent="0.3">
      <c r="A57" t="s">
        <v>117</v>
      </c>
      <c r="H57" s="45" t="s">
        <v>97</v>
      </c>
      <c r="I57">
        <v>3</v>
      </c>
      <c r="J57">
        <v>0.90500000000000003</v>
      </c>
      <c r="K57">
        <v>1</v>
      </c>
      <c r="L57" t="s">
        <v>80</v>
      </c>
      <c r="P57" t="s">
        <v>117</v>
      </c>
    </row>
    <row r="58" spans="1:22" x14ac:dyDescent="0.3">
      <c r="A58" t="s">
        <v>118</v>
      </c>
      <c r="H58" s="45" t="s">
        <v>88</v>
      </c>
      <c r="I58">
        <v>9</v>
      </c>
      <c r="J58">
        <v>2.714</v>
      </c>
      <c r="K58">
        <v>0.02</v>
      </c>
      <c r="L58" t="s">
        <v>87</v>
      </c>
      <c r="P58" t="s">
        <v>118</v>
      </c>
    </row>
    <row r="60" spans="1:22" x14ac:dyDescent="0.3">
      <c r="A60" t="s">
        <v>119</v>
      </c>
      <c r="P60" t="s">
        <v>119</v>
      </c>
    </row>
    <row r="61" spans="1:22" x14ac:dyDescent="0.3">
      <c r="A61" t="s">
        <v>74</v>
      </c>
      <c r="P61" t="s">
        <v>74</v>
      </c>
    </row>
    <row r="62" spans="1:22" x14ac:dyDescent="0.3">
      <c r="A62" t="s">
        <v>122</v>
      </c>
      <c r="B62" t="s">
        <v>120</v>
      </c>
      <c r="C62" t="s">
        <v>121</v>
      </c>
      <c r="D62" t="s">
        <v>77</v>
      </c>
      <c r="E62" t="s">
        <v>78</v>
      </c>
      <c r="P62" s="45" t="s">
        <v>129</v>
      </c>
      <c r="Q62" t="s">
        <v>120</v>
      </c>
      <c r="R62" t="s">
        <v>121</v>
      </c>
      <c r="S62" t="s">
        <v>77</v>
      </c>
      <c r="T62" t="s">
        <v>78</v>
      </c>
    </row>
    <row r="63" spans="1:22" x14ac:dyDescent="0.3">
      <c r="A63" t="s">
        <v>123</v>
      </c>
      <c r="B63">
        <v>0.77700000000000002</v>
      </c>
      <c r="C63">
        <v>14.696</v>
      </c>
      <c r="D63" t="s">
        <v>86</v>
      </c>
      <c r="E63" t="s">
        <v>87</v>
      </c>
      <c r="P63" s="45" t="s">
        <v>130</v>
      </c>
      <c r="Q63">
        <v>0.8</v>
      </c>
      <c r="R63">
        <v>20.423999999999999</v>
      </c>
      <c r="S63" t="s">
        <v>86</v>
      </c>
      <c r="T63" t="s">
        <v>87</v>
      </c>
    </row>
    <row r="64" spans="1:22" x14ac:dyDescent="0.3">
      <c r="A64" t="s">
        <v>124</v>
      </c>
      <c r="B64">
        <v>0.69899999999999995</v>
      </c>
      <c r="C64">
        <v>13.21</v>
      </c>
      <c r="D64" t="s">
        <v>86</v>
      </c>
      <c r="E64" t="s">
        <v>87</v>
      </c>
      <c r="P64" s="45" t="s">
        <v>131</v>
      </c>
      <c r="Q64">
        <v>0.79100000000000004</v>
      </c>
      <c r="R64">
        <v>20.204999999999998</v>
      </c>
      <c r="S64" t="s">
        <v>86</v>
      </c>
      <c r="T64" t="s">
        <v>87</v>
      </c>
    </row>
    <row r="65" spans="2:20" x14ac:dyDescent="0.3">
      <c r="B65">
        <v>7.8600000000000003E-2</v>
      </c>
      <c r="C65">
        <v>1.486</v>
      </c>
      <c r="D65">
        <v>0.155</v>
      </c>
      <c r="E65" t="s">
        <v>80</v>
      </c>
      <c r="Q65">
        <v>8.5699999999999995E-3</v>
      </c>
      <c r="R65">
        <v>0.219</v>
      </c>
      <c r="S65">
        <v>0.82899999999999996</v>
      </c>
      <c r="T65" t="s">
        <v>80</v>
      </c>
    </row>
  </sheetData>
  <mergeCells count="5">
    <mergeCell ref="R1:R2"/>
    <mergeCell ref="A53:F54"/>
    <mergeCell ref="H48:N49"/>
    <mergeCell ref="H50:N51"/>
    <mergeCell ref="P53:V5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64DDF-6BA4-4CB2-BD34-593DC335BBFE}">
  <dimension ref="A1:V54"/>
  <sheetViews>
    <sheetView topLeftCell="D7" workbookViewId="0">
      <selection activeCell="Q57" sqref="Q57"/>
    </sheetView>
  </sheetViews>
  <sheetFormatPr defaultRowHeight="14.4" x14ac:dyDescent="0.3"/>
  <cols>
    <col min="1" max="1" width="36.6640625" style="103" bestFit="1" customWidth="1"/>
    <col min="2" max="2" width="10" style="103" bestFit="1" customWidth="1"/>
    <col min="3" max="3" width="7.88671875" style="103" customWidth="1"/>
    <col min="4" max="6" width="8.88671875" style="103"/>
    <col min="7" max="7" width="8.6640625" style="103" customWidth="1"/>
    <col min="8" max="11" width="12.109375" style="103" customWidth="1"/>
    <col min="12" max="15" width="14.109375" style="103" customWidth="1"/>
    <col min="16" max="16" width="8.88671875" style="103"/>
    <col min="17" max="17" width="17.33203125" style="103" customWidth="1"/>
    <col min="18" max="18" width="12.21875" style="103" bestFit="1" customWidth="1"/>
    <col min="19" max="16384" width="8.88671875" style="103"/>
  </cols>
  <sheetData>
    <row r="1" spans="1:18" x14ac:dyDescent="0.3">
      <c r="A1" s="109" t="s">
        <v>23</v>
      </c>
      <c r="Q1" s="145" t="s">
        <v>60</v>
      </c>
    </row>
    <row r="2" spans="1:18" x14ac:dyDescent="0.3">
      <c r="A2" s="106" t="s">
        <v>1</v>
      </c>
      <c r="B2" s="107" t="s">
        <v>9</v>
      </c>
      <c r="C2" s="107" t="s">
        <v>12</v>
      </c>
      <c r="D2" s="107" t="s">
        <v>13</v>
      </c>
      <c r="E2" s="107" t="s">
        <v>14</v>
      </c>
      <c r="F2" s="107" t="s">
        <v>10</v>
      </c>
      <c r="G2" s="107"/>
      <c r="H2" s="107"/>
      <c r="I2" s="107" t="s">
        <v>17</v>
      </c>
      <c r="J2" s="107" t="s">
        <v>20</v>
      </c>
      <c r="K2" s="107" t="s">
        <v>19</v>
      </c>
      <c r="L2" s="127" t="s">
        <v>18</v>
      </c>
      <c r="M2" s="127" t="s">
        <v>21</v>
      </c>
      <c r="N2" s="127" t="s">
        <v>22</v>
      </c>
      <c r="O2" s="106"/>
      <c r="P2" s="107"/>
      <c r="Q2" s="145"/>
    </row>
    <row r="3" spans="1:18" ht="14.4" customHeight="1" x14ac:dyDescent="0.3">
      <c r="A3" s="130" t="s">
        <v>207</v>
      </c>
      <c r="B3" s="104">
        <v>892</v>
      </c>
      <c r="C3" s="104">
        <v>75</v>
      </c>
      <c r="D3" s="104">
        <v>7</v>
      </c>
      <c r="E3" s="104">
        <f>B3-(C3+D3+F3)</f>
        <v>807</v>
      </c>
      <c r="F3" s="104">
        <v>3</v>
      </c>
      <c r="G3" s="104">
        <v>64</v>
      </c>
      <c r="H3" s="105">
        <f>(C3+E3)/(C3+E3+D3+F3)</f>
        <v>0.9887892376681614</v>
      </c>
      <c r="I3" s="140">
        <f>C3/(C3+D3)</f>
        <v>0.91463414634146345</v>
      </c>
      <c r="J3" s="129">
        <f>C3/(C3+F3)</f>
        <v>0.96153846153846156</v>
      </c>
      <c r="K3" s="129">
        <f>2*(I3*J3)/(I3+J3)</f>
        <v>0.93750000000000011</v>
      </c>
      <c r="L3" s="126"/>
      <c r="M3" s="126"/>
      <c r="N3" s="126"/>
      <c r="O3" s="126"/>
      <c r="P3" s="126"/>
      <c r="Q3" s="126">
        <v>94</v>
      </c>
      <c r="R3" s="103">
        <v>93</v>
      </c>
    </row>
    <row r="4" spans="1:18" ht="14.4" customHeight="1" x14ac:dyDescent="0.3">
      <c r="A4" s="130" t="s">
        <v>202</v>
      </c>
      <c r="B4" s="104">
        <v>753</v>
      </c>
      <c r="C4" s="104">
        <v>4</v>
      </c>
      <c r="D4" s="104">
        <v>0</v>
      </c>
      <c r="E4" s="104">
        <v>749</v>
      </c>
      <c r="F4" s="104">
        <v>0</v>
      </c>
      <c r="G4" s="126">
        <v>4</v>
      </c>
      <c r="H4" s="117">
        <v>1</v>
      </c>
      <c r="I4" s="120">
        <v>1</v>
      </c>
      <c r="J4" s="120">
        <v>1</v>
      </c>
      <c r="K4" s="120">
        <v>1</v>
      </c>
      <c r="L4" s="126"/>
      <c r="M4" s="126"/>
      <c r="N4" s="126"/>
      <c r="O4" s="126"/>
      <c r="P4" s="126"/>
      <c r="Q4" s="126">
        <v>10</v>
      </c>
      <c r="R4" s="103">
        <v>10</v>
      </c>
    </row>
    <row r="5" spans="1:18" x14ac:dyDescent="0.3">
      <c r="A5" s="130" t="s">
        <v>203</v>
      </c>
      <c r="B5" s="104">
        <v>536</v>
      </c>
      <c r="C5" s="104">
        <v>2</v>
      </c>
      <c r="D5" s="104">
        <v>0</v>
      </c>
      <c r="E5" s="104">
        <v>534</v>
      </c>
      <c r="F5" s="104">
        <v>0</v>
      </c>
      <c r="G5" s="126">
        <v>2</v>
      </c>
      <c r="H5" s="117">
        <v>1</v>
      </c>
      <c r="I5" s="120">
        <v>1</v>
      </c>
      <c r="J5" s="120">
        <v>1</v>
      </c>
      <c r="K5" s="120">
        <v>1</v>
      </c>
      <c r="L5" s="126"/>
      <c r="M5" s="126"/>
      <c r="N5" s="126"/>
      <c r="O5" s="126"/>
      <c r="P5" s="126"/>
      <c r="Q5" s="126">
        <v>2</v>
      </c>
      <c r="R5" s="103">
        <v>2</v>
      </c>
    </row>
    <row r="6" spans="1:18" ht="14.4" customHeight="1" x14ac:dyDescent="0.3">
      <c r="A6" s="130" t="s">
        <v>204</v>
      </c>
      <c r="B6" s="104">
        <v>411</v>
      </c>
      <c r="C6" s="104">
        <v>10</v>
      </c>
      <c r="D6" s="104">
        <v>0</v>
      </c>
      <c r="E6" s="104">
        <v>400</v>
      </c>
      <c r="F6" s="104">
        <v>1</v>
      </c>
      <c r="G6" s="126">
        <v>11</v>
      </c>
      <c r="H6" s="117">
        <v>0.9975669099756691</v>
      </c>
      <c r="I6" s="120">
        <v>1</v>
      </c>
      <c r="J6" s="120">
        <v>0.90909090909090906</v>
      </c>
      <c r="K6" s="120">
        <v>0.95238095238095233</v>
      </c>
      <c r="L6" s="126"/>
      <c r="M6" s="126"/>
      <c r="N6" s="126"/>
      <c r="O6" s="126"/>
      <c r="P6" s="126"/>
      <c r="Q6" s="126">
        <v>21</v>
      </c>
      <c r="R6" s="103">
        <v>20</v>
      </c>
    </row>
    <row r="7" spans="1:18" x14ac:dyDescent="0.3">
      <c r="A7" s="130" t="s">
        <v>205</v>
      </c>
      <c r="B7" s="104">
        <v>434</v>
      </c>
      <c r="C7" s="104">
        <v>2</v>
      </c>
      <c r="D7" s="104">
        <v>0</v>
      </c>
      <c r="E7" s="104">
        <v>432</v>
      </c>
      <c r="F7" s="104">
        <v>0</v>
      </c>
      <c r="G7" s="126">
        <v>2</v>
      </c>
      <c r="H7" s="117">
        <v>1</v>
      </c>
      <c r="I7" s="120">
        <v>1</v>
      </c>
      <c r="J7" s="120">
        <v>1</v>
      </c>
      <c r="K7" s="120">
        <v>1</v>
      </c>
      <c r="L7" s="126"/>
      <c r="M7" s="126"/>
      <c r="N7" s="126"/>
      <c r="O7" s="126"/>
      <c r="P7" s="126"/>
      <c r="Q7" s="126">
        <v>5</v>
      </c>
      <c r="R7" s="103">
        <v>5</v>
      </c>
    </row>
    <row r="8" spans="1:18" s="108" customFormat="1" ht="14.4" customHeight="1" x14ac:dyDescent="0.3">
      <c r="A8" s="135" t="s">
        <v>206</v>
      </c>
      <c r="B8" s="132">
        <v>281</v>
      </c>
      <c r="C8" s="132">
        <v>3</v>
      </c>
      <c r="D8" s="132">
        <v>0</v>
      </c>
      <c r="E8" s="132">
        <v>278</v>
      </c>
      <c r="F8" s="132">
        <v>0</v>
      </c>
      <c r="G8" s="132">
        <v>3</v>
      </c>
      <c r="H8" s="133">
        <v>1</v>
      </c>
      <c r="I8" s="133">
        <v>1</v>
      </c>
      <c r="J8" s="133">
        <v>1</v>
      </c>
      <c r="K8" s="133">
        <v>1</v>
      </c>
      <c r="L8" s="134"/>
      <c r="M8" s="134"/>
      <c r="N8" s="134"/>
      <c r="O8" s="121"/>
      <c r="P8" s="121"/>
      <c r="Q8" s="132">
        <v>4</v>
      </c>
      <c r="R8" s="131">
        <v>4</v>
      </c>
    </row>
    <row r="9" spans="1:18" x14ac:dyDescent="0.3">
      <c r="A9" s="136" t="s">
        <v>16</v>
      </c>
      <c r="B9" s="121">
        <v>13488</v>
      </c>
      <c r="C9" s="121">
        <v>80</v>
      </c>
      <c r="D9" s="121">
        <v>8</v>
      </c>
      <c r="E9" s="121">
        <v>13397</v>
      </c>
      <c r="F9" s="121">
        <v>3</v>
      </c>
      <c r="G9" s="121">
        <v>80</v>
      </c>
      <c r="H9" s="122">
        <v>0.99908420015580746</v>
      </c>
      <c r="I9" s="122">
        <v>0.93919658772599945</v>
      </c>
      <c r="J9" s="122">
        <v>0.97874852420306968</v>
      </c>
      <c r="K9" s="122">
        <v>0.95688797917058788</v>
      </c>
      <c r="L9" s="122">
        <v>4.1191870088320471E-4</v>
      </c>
      <c r="M9" s="122">
        <v>2.1541970138995593E-2</v>
      </c>
      <c r="N9" s="122">
        <v>1.3996678654489126E-2</v>
      </c>
      <c r="O9" s="122">
        <v>1.4321387764179558E-2</v>
      </c>
      <c r="P9" s="121">
        <v>11</v>
      </c>
      <c r="Q9" s="121">
        <v>621</v>
      </c>
      <c r="R9" s="108">
        <v>610</v>
      </c>
    </row>
    <row r="10" spans="1:18" x14ac:dyDescent="0.3">
      <c r="A10" s="130"/>
      <c r="B10" s="126"/>
      <c r="C10" s="126"/>
      <c r="D10" s="126"/>
      <c r="E10" s="126"/>
      <c r="F10" s="126"/>
      <c r="G10" s="126"/>
      <c r="H10" s="126"/>
      <c r="I10" s="126"/>
      <c r="J10" s="126"/>
      <c r="K10" s="126"/>
      <c r="L10" s="126"/>
      <c r="M10" s="126"/>
      <c r="N10" s="126"/>
      <c r="O10" s="126"/>
      <c r="P10" s="126"/>
      <c r="Q10" s="126"/>
    </row>
    <row r="11" spans="1:18" x14ac:dyDescent="0.3">
      <c r="A11" s="130"/>
      <c r="B11" s="126"/>
      <c r="C11" s="126"/>
      <c r="D11" s="126"/>
      <c r="E11" s="126"/>
      <c r="F11" s="126"/>
      <c r="G11" s="126"/>
      <c r="H11" s="126"/>
      <c r="I11" s="126"/>
      <c r="J11" s="126"/>
      <c r="K11" s="126"/>
      <c r="L11" s="126"/>
      <c r="M11" s="126"/>
      <c r="N11" s="126"/>
      <c r="O11" s="126"/>
      <c r="P11" s="126"/>
      <c r="Q11" s="126"/>
      <c r="R11" s="103" t="s">
        <v>159</v>
      </c>
    </row>
    <row r="12" spans="1:18" x14ac:dyDescent="0.3">
      <c r="A12" s="130"/>
      <c r="B12" s="126"/>
      <c r="C12" s="126"/>
      <c r="D12" s="126"/>
      <c r="E12" s="126"/>
      <c r="F12" s="126"/>
      <c r="G12" s="126"/>
      <c r="H12" s="126"/>
      <c r="I12" s="126"/>
      <c r="J12" s="126"/>
      <c r="K12" s="126"/>
      <c r="L12" s="126"/>
      <c r="M12" s="126"/>
      <c r="N12" s="126"/>
      <c r="O12" s="126"/>
      <c r="P12" s="126"/>
      <c r="Q12" s="126"/>
    </row>
    <row r="13" spans="1:18" x14ac:dyDescent="0.3">
      <c r="A13" s="137" t="s">
        <v>51</v>
      </c>
      <c r="B13" s="126"/>
      <c r="C13" s="126"/>
      <c r="D13" s="126"/>
      <c r="E13" s="126"/>
      <c r="F13" s="126"/>
      <c r="G13" s="126"/>
      <c r="H13" s="126"/>
      <c r="I13" s="126"/>
      <c r="J13" s="126"/>
      <c r="K13" s="126"/>
      <c r="L13" s="126"/>
      <c r="M13" s="126"/>
      <c r="N13" s="126"/>
      <c r="O13" s="126"/>
      <c r="P13" s="126"/>
      <c r="Q13" s="126"/>
    </row>
    <row r="14" spans="1:18" x14ac:dyDescent="0.3">
      <c r="A14" s="138" t="s">
        <v>1</v>
      </c>
      <c r="B14" s="119" t="s">
        <v>9</v>
      </c>
      <c r="C14" s="119" t="s">
        <v>12</v>
      </c>
      <c r="D14" s="119" t="s">
        <v>13</v>
      </c>
      <c r="E14" s="119" t="s">
        <v>14</v>
      </c>
      <c r="F14" s="119" t="s">
        <v>10</v>
      </c>
      <c r="G14" s="119"/>
      <c r="H14" s="119"/>
      <c r="I14" s="119" t="s">
        <v>17</v>
      </c>
      <c r="J14" s="119" t="s">
        <v>20</v>
      </c>
      <c r="K14" s="119" t="s">
        <v>19</v>
      </c>
      <c r="L14" s="119" t="s">
        <v>18</v>
      </c>
      <c r="M14" s="119" t="s">
        <v>21</v>
      </c>
      <c r="N14" s="119" t="s">
        <v>22</v>
      </c>
      <c r="O14" s="126"/>
      <c r="P14" s="126"/>
      <c r="Q14" s="126"/>
    </row>
    <row r="15" spans="1:18" x14ac:dyDescent="0.3">
      <c r="A15" s="130" t="s">
        <v>207</v>
      </c>
      <c r="B15" s="104">
        <v>876</v>
      </c>
      <c r="C15" s="104">
        <v>60</v>
      </c>
      <c r="D15" s="104">
        <v>20</v>
      </c>
      <c r="E15" s="104">
        <v>782</v>
      </c>
      <c r="F15" s="104">
        <v>14</v>
      </c>
      <c r="G15" s="126">
        <v>64</v>
      </c>
      <c r="H15" s="117">
        <v>0.96118721461187218</v>
      </c>
      <c r="I15" s="139">
        <v>0.75</v>
      </c>
      <c r="J15" s="139">
        <v>0.81081081081081086</v>
      </c>
      <c r="K15" s="139">
        <v>0.77922077922077915</v>
      </c>
      <c r="L15" s="126"/>
      <c r="M15" s="126"/>
      <c r="N15" s="126"/>
      <c r="O15" s="126"/>
      <c r="P15" s="126"/>
      <c r="Q15" s="126">
        <v>94</v>
      </c>
      <c r="R15" s="103">
        <v>60</v>
      </c>
    </row>
    <row r="16" spans="1:18" x14ac:dyDescent="0.3">
      <c r="A16" s="130" t="s">
        <v>202</v>
      </c>
      <c r="B16" s="104">
        <v>763</v>
      </c>
      <c r="C16" s="104">
        <v>4</v>
      </c>
      <c r="D16" s="104">
        <v>0</v>
      </c>
      <c r="E16" s="104">
        <v>759</v>
      </c>
      <c r="F16" s="104">
        <v>0</v>
      </c>
      <c r="G16" s="126">
        <v>4</v>
      </c>
      <c r="H16" s="117">
        <v>1</v>
      </c>
      <c r="I16" s="139">
        <v>1</v>
      </c>
      <c r="J16" s="139">
        <v>1</v>
      </c>
      <c r="K16" s="139">
        <v>1</v>
      </c>
      <c r="L16" s="126"/>
      <c r="M16" s="126"/>
      <c r="N16" s="126"/>
      <c r="O16" s="126"/>
      <c r="P16" s="126"/>
      <c r="Q16" s="126">
        <v>10</v>
      </c>
      <c r="R16" s="103">
        <v>10</v>
      </c>
    </row>
    <row r="17" spans="1:18" x14ac:dyDescent="0.3">
      <c r="A17" s="130" t="s">
        <v>203</v>
      </c>
      <c r="B17" s="104">
        <v>497</v>
      </c>
      <c r="C17" s="104">
        <v>2</v>
      </c>
      <c r="D17" s="104">
        <v>0</v>
      </c>
      <c r="E17" s="104">
        <v>495</v>
      </c>
      <c r="F17" s="104">
        <v>0</v>
      </c>
      <c r="G17" s="126">
        <v>2</v>
      </c>
      <c r="H17" s="117">
        <v>1</v>
      </c>
      <c r="I17" s="139">
        <v>1</v>
      </c>
      <c r="J17" s="139">
        <v>1</v>
      </c>
      <c r="K17" s="139">
        <v>1</v>
      </c>
      <c r="L17" s="126"/>
      <c r="M17" s="126"/>
      <c r="N17" s="126"/>
      <c r="O17" s="126"/>
      <c r="P17" s="126"/>
      <c r="Q17" s="126">
        <v>2</v>
      </c>
      <c r="R17" s="103">
        <v>2</v>
      </c>
    </row>
    <row r="18" spans="1:18" x14ac:dyDescent="0.3">
      <c r="A18" s="130" t="s">
        <v>204</v>
      </c>
      <c r="B18" s="104">
        <v>416</v>
      </c>
      <c r="C18" s="104">
        <v>7</v>
      </c>
      <c r="D18" s="104">
        <v>21</v>
      </c>
      <c r="E18" s="104">
        <v>384</v>
      </c>
      <c r="F18" s="104">
        <v>4</v>
      </c>
      <c r="G18" s="126">
        <v>11</v>
      </c>
      <c r="H18" s="117">
        <v>0.93990384615384615</v>
      </c>
      <c r="I18" s="139">
        <v>0.25</v>
      </c>
      <c r="J18" s="139">
        <v>0.63636363636363635</v>
      </c>
      <c r="K18" s="139">
        <v>0.35897435897435898</v>
      </c>
      <c r="L18" s="126"/>
      <c r="M18" s="126"/>
      <c r="N18" s="126"/>
      <c r="O18" s="126"/>
      <c r="P18" s="126"/>
      <c r="Q18" s="126">
        <v>21</v>
      </c>
      <c r="R18" s="103">
        <v>-4</v>
      </c>
    </row>
    <row r="19" spans="1:18" x14ac:dyDescent="0.3">
      <c r="A19" s="130" t="s">
        <v>205</v>
      </c>
      <c r="B19" s="104">
        <v>434</v>
      </c>
      <c r="C19" s="104">
        <v>2</v>
      </c>
      <c r="D19" s="104">
        <v>0</v>
      </c>
      <c r="E19" s="104">
        <v>432</v>
      </c>
      <c r="F19" s="104">
        <v>0</v>
      </c>
      <c r="G19" s="126">
        <v>2</v>
      </c>
      <c r="H19" s="117">
        <v>1</v>
      </c>
      <c r="I19" s="139">
        <v>1</v>
      </c>
      <c r="J19" s="139">
        <v>1</v>
      </c>
      <c r="K19" s="139">
        <v>1</v>
      </c>
      <c r="L19" s="126"/>
      <c r="M19" s="126"/>
      <c r="N19" s="126"/>
      <c r="O19" s="126"/>
      <c r="P19" s="126"/>
      <c r="Q19" s="126">
        <v>5</v>
      </c>
      <c r="R19" s="103">
        <v>5</v>
      </c>
    </row>
    <row r="20" spans="1:18" x14ac:dyDescent="0.3">
      <c r="A20" s="130" t="s">
        <v>206</v>
      </c>
      <c r="B20" s="104">
        <v>274</v>
      </c>
      <c r="C20" s="104">
        <v>3</v>
      </c>
      <c r="D20" s="104">
        <v>1</v>
      </c>
      <c r="E20" s="104">
        <v>270</v>
      </c>
      <c r="F20" s="104">
        <v>0</v>
      </c>
      <c r="G20" s="126">
        <v>3</v>
      </c>
      <c r="H20" s="117">
        <v>0.9963503649635036</v>
      </c>
      <c r="I20" s="139">
        <v>0.75</v>
      </c>
      <c r="J20" s="139">
        <v>1</v>
      </c>
      <c r="K20" s="139">
        <v>0.8571428571428571</v>
      </c>
      <c r="L20" s="126"/>
      <c r="M20" s="126"/>
      <c r="N20" s="126"/>
      <c r="O20" s="126"/>
      <c r="P20" s="126"/>
      <c r="Q20" s="126">
        <v>4</v>
      </c>
      <c r="R20" s="103">
        <v>3</v>
      </c>
    </row>
    <row r="21" spans="1:18" s="108" customFormat="1" x14ac:dyDescent="0.3">
      <c r="A21" s="136" t="s">
        <v>16</v>
      </c>
      <c r="B21" s="123">
        <v>3260</v>
      </c>
      <c r="C21" s="123">
        <v>78</v>
      </c>
      <c r="D21" s="123" t="s">
        <v>41</v>
      </c>
      <c r="E21" s="123">
        <v>3122</v>
      </c>
      <c r="F21" s="123">
        <v>18</v>
      </c>
      <c r="G21" s="121">
        <v>86</v>
      </c>
      <c r="H21" s="141">
        <v>0.98290690428820371</v>
      </c>
      <c r="I21" s="142">
        <v>0.79166666666666663</v>
      </c>
      <c r="J21" s="142">
        <v>0.90786240786240791</v>
      </c>
      <c r="K21" s="142">
        <v>0.83255633255633255</v>
      </c>
      <c r="L21" s="149">
        <v>9.6871282387582351E-3</v>
      </c>
      <c r="M21" s="149">
        <v>0.10891935514832031</v>
      </c>
      <c r="N21" s="149">
        <v>5.7030191554625437E-2</v>
      </c>
      <c r="O21" s="149">
        <v>9.307124055194467E-2</v>
      </c>
      <c r="P21" s="121">
        <v>6</v>
      </c>
      <c r="Q21" s="121">
        <v>136</v>
      </c>
      <c r="R21" s="108">
        <v>76</v>
      </c>
    </row>
    <row r="22" spans="1:18" x14ac:dyDescent="0.3">
      <c r="A22" s="130"/>
      <c r="B22" s="104"/>
      <c r="C22" s="104"/>
      <c r="D22" s="104"/>
      <c r="E22" s="104"/>
      <c r="F22" s="104"/>
      <c r="G22" s="126"/>
      <c r="H22" s="117"/>
      <c r="I22" s="139"/>
      <c r="J22" s="139"/>
      <c r="K22" s="139"/>
      <c r="L22" s="126"/>
      <c r="M22" s="126"/>
      <c r="N22" s="126"/>
      <c r="O22" s="126"/>
      <c r="P22" s="126"/>
      <c r="Q22" s="126"/>
    </row>
    <row r="23" spans="1:18" x14ac:dyDescent="0.3">
      <c r="A23" s="130"/>
      <c r="B23" s="104"/>
      <c r="C23" s="104"/>
      <c r="D23" s="104"/>
      <c r="E23" s="104"/>
      <c r="F23" s="104"/>
      <c r="G23" s="126"/>
      <c r="H23" s="117"/>
      <c r="I23" s="139"/>
      <c r="J23" s="139"/>
      <c r="K23" s="139"/>
      <c r="L23" s="126"/>
      <c r="M23" s="126"/>
      <c r="N23" s="126"/>
      <c r="O23" s="126"/>
      <c r="P23" s="126"/>
      <c r="Q23" s="126"/>
    </row>
    <row r="27" spans="1:18" x14ac:dyDescent="0.3">
      <c r="A27" s="109" t="s">
        <v>52</v>
      </c>
    </row>
    <row r="28" spans="1:18" x14ac:dyDescent="0.3">
      <c r="A28" s="111" t="s">
        <v>1</v>
      </c>
      <c r="B28" s="110"/>
      <c r="C28" s="110" t="s">
        <v>12</v>
      </c>
      <c r="D28" s="110" t="s">
        <v>13</v>
      </c>
      <c r="E28" s="110" t="s">
        <v>14</v>
      </c>
      <c r="F28" s="110" t="s">
        <v>10</v>
      </c>
      <c r="G28" s="110"/>
      <c r="H28" s="110"/>
      <c r="I28" s="110" t="s">
        <v>17</v>
      </c>
      <c r="J28" s="110" t="s">
        <v>20</v>
      </c>
      <c r="K28" s="110" t="s">
        <v>19</v>
      </c>
      <c r="L28" s="128" t="s">
        <v>18</v>
      </c>
      <c r="M28" s="128" t="s">
        <v>21</v>
      </c>
      <c r="N28" s="128" t="s">
        <v>22</v>
      </c>
    </row>
    <row r="29" spans="1:18" x14ac:dyDescent="0.3">
      <c r="A29" s="103" t="s">
        <v>207</v>
      </c>
      <c r="B29" s="104">
        <v>74</v>
      </c>
      <c r="C29" s="104">
        <v>65</v>
      </c>
      <c r="D29" s="104">
        <v>6</v>
      </c>
      <c r="E29" s="104">
        <v>0</v>
      </c>
      <c r="F29" s="104">
        <v>3</v>
      </c>
      <c r="G29" s="103">
        <v>64</v>
      </c>
      <c r="H29" s="117">
        <v>0.8783783783783784</v>
      </c>
      <c r="I29" s="120">
        <v>0.91549295774647887</v>
      </c>
      <c r="J29" s="120">
        <v>0.95588235294117652</v>
      </c>
      <c r="K29" s="120">
        <v>0.93525179856115115</v>
      </c>
    </row>
    <row r="30" spans="1:18" s="108" customFormat="1" x14ac:dyDescent="0.3">
      <c r="A30" s="103" t="s">
        <v>202</v>
      </c>
      <c r="B30" s="104">
        <v>753</v>
      </c>
      <c r="C30" s="104">
        <v>4</v>
      </c>
      <c r="D30" s="104">
        <v>0</v>
      </c>
      <c r="E30" s="104">
        <v>749</v>
      </c>
      <c r="F30" s="104">
        <v>0</v>
      </c>
      <c r="G30" s="103">
        <v>4</v>
      </c>
      <c r="H30" s="117">
        <v>1</v>
      </c>
      <c r="I30" s="120">
        <v>1</v>
      </c>
      <c r="J30" s="120">
        <v>1</v>
      </c>
      <c r="K30" s="120">
        <v>1</v>
      </c>
      <c r="L30" s="103"/>
      <c r="M30" s="103"/>
      <c r="N30" s="103"/>
    </row>
    <row r="31" spans="1:18" s="108" customFormat="1" x14ac:dyDescent="0.3">
      <c r="A31" s="103" t="s">
        <v>203</v>
      </c>
      <c r="B31" s="104">
        <v>536</v>
      </c>
      <c r="C31" s="104">
        <v>1</v>
      </c>
      <c r="D31" s="104">
        <v>2</v>
      </c>
      <c r="E31" s="104">
        <v>533</v>
      </c>
      <c r="F31" s="104">
        <v>0</v>
      </c>
      <c r="G31" s="103">
        <v>2</v>
      </c>
      <c r="H31" s="117">
        <v>0.99626865671641796</v>
      </c>
      <c r="I31" s="120">
        <v>0.33333333333333331</v>
      </c>
      <c r="J31" s="120">
        <v>1</v>
      </c>
      <c r="K31" s="120">
        <v>0.5</v>
      </c>
      <c r="L31" s="103"/>
      <c r="M31" s="103"/>
      <c r="N31" s="103"/>
    </row>
    <row r="32" spans="1:18" s="108" customFormat="1" x14ac:dyDescent="0.3">
      <c r="A32" s="103" t="s">
        <v>204</v>
      </c>
      <c r="B32" s="104">
        <v>411</v>
      </c>
      <c r="C32" s="104">
        <v>9</v>
      </c>
      <c r="D32" s="104">
        <v>0</v>
      </c>
      <c r="E32" s="104">
        <v>400</v>
      </c>
      <c r="F32" s="104">
        <v>2</v>
      </c>
      <c r="G32" s="103">
        <v>11</v>
      </c>
      <c r="H32" s="117">
        <v>0.99513381995133821</v>
      </c>
      <c r="I32" s="120">
        <v>1</v>
      </c>
      <c r="J32" s="120">
        <v>0.81818181818181823</v>
      </c>
      <c r="K32" s="120">
        <v>0.9</v>
      </c>
      <c r="L32" s="103"/>
      <c r="M32" s="103"/>
      <c r="N32" s="103"/>
    </row>
    <row r="33" spans="1:20" s="108" customFormat="1" x14ac:dyDescent="0.3">
      <c r="A33" s="103" t="s">
        <v>205</v>
      </c>
      <c r="B33" s="104">
        <v>434</v>
      </c>
      <c r="C33" s="104">
        <v>2</v>
      </c>
      <c r="D33" s="104">
        <v>0</v>
      </c>
      <c r="E33" s="104">
        <v>432</v>
      </c>
      <c r="F33" s="104">
        <v>0</v>
      </c>
      <c r="G33" s="103">
        <v>2</v>
      </c>
      <c r="H33" s="117">
        <v>1</v>
      </c>
      <c r="I33" s="120">
        <v>1</v>
      </c>
      <c r="J33" s="120">
        <v>1</v>
      </c>
      <c r="K33" s="120">
        <v>1</v>
      </c>
      <c r="L33" s="103"/>
      <c r="M33" s="103"/>
      <c r="N33" s="103"/>
    </row>
    <row r="34" spans="1:20" s="108" customFormat="1" x14ac:dyDescent="0.3">
      <c r="A34" s="103" t="s">
        <v>206</v>
      </c>
      <c r="B34" s="104">
        <v>281</v>
      </c>
      <c r="C34" s="104">
        <v>1</v>
      </c>
      <c r="D34" s="104">
        <v>0</v>
      </c>
      <c r="E34" s="104">
        <v>280</v>
      </c>
      <c r="F34" s="104">
        <v>0</v>
      </c>
      <c r="G34" s="103">
        <v>3</v>
      </c>
      <c r="H34" s="117">
        <v>1</v>
      </c>
      <c r="I34" s="120">
        <v>1</v>
      </c>
      <c r="J34" s="120">
        <v>1</v>
      </c>
      <c r="K34" s="120">
        <v>1</v>
      </c>
      <c r="L34" s="103"/>
      <c r="M34" s="103"/>
      <c r="N34" s="103"/>
    </row>
    <row r="35" spans="1:20" s="108" customFormat="1" x14ac:dyDescent="0.3">
      <c r="A35" s="108" t="s">
        <v>16</v>
      </c>
      <c r="B35" s="123">
        <v>2489</v>
      </c>
      <c r="C35" s="123">
        <v>82</v>
      </c>
      <c r="D35" s="123">
        <v>8</v>
      </c>
      <c r="E35" s="123">
        <v>2394</v>
      </c>
      <c r="F35" s="123">
        <v>5</v>
      </c>
      <c r="G35" s="108">
        <v>86</v>
      </c>
      <c r="H35" s="141">
        <v>0.9782968091743558</v>
      </c>
      <c r="I35" s="142">
        <v>0.87480438184663534</v>
      </c>
      <c r="J35" s="142">
        <v>0.96234402852049916</v>
      </c>
      <c r="K35" s="142">
        <v>0.88920863309352516</v>
      </c>
      <c r="L35" s="150">
        <v>1.8259891174034395E-2</v>
      </c>
      <c r="M35" s="150">
        <v>9.9658058129628704E-2</v>
      </c>
      <c r="N35" s="150">
        <v>2.7129516978379443E-2</v>
      </c>
      <c r="O35" s="150">
        <v>7.2752237022409572E-2</v>
      </c>
    </row>
    <row r="36" spans="1:20" s="108" customFormat="1" x14ac:dyDescent="0.3">
      <c r="A36" s="103"/>
      <c r="B36" s="104"/>
      <c r="C36" s="104"/>
      <c r="D36" s="104"/>
      <c r="E36" s="104"/>
      <c r="F36" s="104"/>
      <c r="G36" s="103"/>
      <c r="H36" s="117"/>
      <c r="I36" s="120"/>
      <c r="J36" s="120"/>
      <c r="K36" s="120"/>
      <c r="L36" s="103"/>
      <c r="M36" s="103"/>
      <c r="N36" s="103"/>
    </row>
    <row r="37" spans="1:20" s="108" customFormat="1" x14ac:dyDescent="0.3">
      <c r="A37" s="103"/>
      <c r="B37" s="104"/>
      <c r="C37" s="104"/>
      <c r="D37" s="104"/>
      <c r="E37" s="104"/>
      <c r="F37" s="104"/>
      <c r="G37" s="103"/>
      <c r="H37" s="117"/>
      <c r="I37" s="120"/>
      <c r="J37" s="120"/>
      <c r="K37" s="120"/>
      <c r="L37" s="103"/>
      <c r="M37" s="103"/>
      <c r="N37" s="103"/>
    </row>
    <row r="38" spans="1:20" s="108" customFormat="1" x14ac:dyDescent="0.3">
      <c r="B38" s="121"/>
      <c r="C38" s="121"/>
      <c r="D38" s="121"/>
      <c r="E38" s="121"/>
      <c r="F38" s="121"/>
      <c r="H38" s="122"/>
      <c r="I38" s="122"/>
      <c r="J38" s="122"/>
      <c r="K38" s="122"/>
      <c r="L38" s="124"/>
      <c r="M38" s="124"/>
      <c r="N38" s="124"/>
    </row>
    <row r="41" spans="1:20" x14ac:dyDescent="0.3">
      <c r="A41" s="108" t="s">
        <v>64</v>
      </c>
    </row>
    <row r="42" spans="1:20" x14ac:dyDescent="0.3">
      <c r="A42" s="103" t="s">
        <v>65</v>
      </c>
      <c r="H42" s="103" t="s">
        <v>65</v>
      </c>
      <c r="O42" s="103" t="s">
        <v>65</v>
      </c>
    </row>
    <row r="44" spans="1:20" x14ac:dyDescent="0.3">
      <c r="A44" s="103" t="s">
        <v>299</v>
      </c>
      <c r="H44" s="103" t="s">
        <v>299</v>
      </c>
      <c r="O44" s="103" t="s">
        <v>299</v>
      </c>
    </row>
    <row r="45" spans="1:20" x14ac:dyDescent="0.3">
      <c r="A45" s="103" t="s">
        <v>66</v>
      </c>
      <c r="B45" s="103" t="s">
        <v>67</v>
      </c>
      <c r="C45" s="103" t="s">
        <v>68</v>
      </c>
      <c r="D45" s="103" t="s">
        <v>69</v>
      </c>
      <c r="E45" s="125">
        <v>0.25</v>
      </c>
      <c r="F45" s="125">
        <v>0.75</v>
      </c>
      <c r="H45" s="103" t="s">
        <v>66</v>
      </c>
      <c r="I45" s="103" t="s">
        <v>67</v>
      </c>
      <c r="J45" s="103" t="s">
        <v>68</v>
      </c>
      <c r="K45" s="103" t="s">
        <v>69</v>
      </c>
      <c r="L45" s="125">
        <v>0.25</v>
      </c>
      <c r="M45" s="125">
        <v>0.75</v>
      </c>
      <c r="O45" s="103" t="s">
        <v>66</v>
      </c>
      <c r="P45" s="103" t="s">
        <v>67</v>
      </c>
      <c r="Q45" s="103" t="s">
        <v>68</v>
      </c>
      <c r="R45" s="103" t="s">
        <v>69</v>
      </c>
      <c r="S45" s="125">
        <v>0.25</v>
      </c>
      <c r="T45" s="125">
        <v>0.75</v>
      </c>
    </row>
    <row r="46" spans="1:20" x14ac:dyDescent="0.3">
      <c r="A46" s="103" t="s">
        <v>289</v>
      </c>
      <c r="B46" s="103">
        <v>6</v>
      </c>
      <c r="C46" s="103">
        <v>0</v>
      </c>
      <c r="D46" s="103">
        <v>1</v>
      </c>
      <c r="E46" s="103">
        <v>0.97799999999999998</v>
      </c>
      <c r="F46" s="103">
        <v>1</v>
      </c>
      <c r="H46" s="103" t="s">
        <v>290</v>
      </c>
      <c r="I46" s="103">
        <v>6</v>
      </c>
      <c r="J46" s="103">
        <v>0</v>
      </c>
      <c r="K46" s="103">
        <v>1</v>
      </c>
      <c r="L46" s="103">
        <v>0.94799999999999995</v>
      </c>
      <c r="M46" s="103">
        <v>1</v>
      </c>
      <c r="O46" s="103" t="s">
        <v>293</v>
      </c>
      <c r="P46" s="103">
        <v>6</v>
      </c>
      <c r="Q46" s="103">
        <v>0</v>
      </c>
      <c r="R46" s="103">
        <v>1</v>
      </c>
      <c r="S46" s="103">
        <v>0.94699999999999995</v>
      </c>
      <c r="T46" s="103">
        <v>1</v>
      </c>
    </row>
    <row r="47" spans="1:20" x14ac:dyDescent="0.3">
      <c r="A47" s="103" t="s">
        <v>70</v>
      </c>
      <c r="B47" s="103">
        <v>6</v>
      </c>
      <c r="C47" s="103">
        <v>0</v>
      </c>
      <c r="D47" s="103">
        <v>0.875</v>
      </c>
      <c r="E47" s="103">
        <v>0.625</v>
      </c>
      <c r="F47" s="103">
        <v>1</v>
      </c>
      <c r="H47" s="103" t="s">
        <v>83</v>
      </c>
      <c r="I47" s="103">
        <v>6</v>
      </c>
      <c r="J47" s="103">
        <v>0</v>
      </c>
      <c r="K47" s="103">
        <v>1</v>
      </c>
      <c r="L47" s="103">
        <v>0.76700000000000002</v>
      </c>
      <c r="M47" s="103">
        <v>1</v>
      </c>
      <c r="O47" s="103" t="s">
        <v>89</v>
      </c>
      <c r="P47" s="103">
        <v>6</v>
      </c>
      <c r="Q47" s="103">
        <v>0</v>
      </c>
      <c r="R47" s="103">
        <v>0.92900000000000005</v>
      </c>
      <c r="S47" s="103">
        <v>0.67400000000000004</v>
      </c>
      <c r="T47" s="103">
        <v>1</v>
      </c>
    </row>
    <row r="48" spans="1:20" x14ac:dyDescent="0.3">
      <c r="A48" s="103" t="s">
        <v>71</v>
      </c>
      <c r="B48" s="103">
        <v>6</v>
      </c>
      <c r="C48" s="103">
        <v>0</v>
      </c>
      <c r="D48" s="103">
        <v>1</v>
      </c>
      <c r="E48" s="103">
        <v>0.77</v>
      </c>
      <c r="F48" s="103">
        <v>1</v>
      </c>
      <c r="H48" s="103" t="s">
        <v>84</v>
      </c>
      <c r="I48" s="103">
        <v>6</v>
      </c>
      <c r="J48" s="103">
        <v>0</v>
      </c>
      <c r="K48" s="103">
        <v>1</v>
      </c>
      <c r="L48" s="103">
        <v>0.92100000000000004</v>
      </c>
      <c r="M48" s="103">
        <v>1</v>
      </c>
      <c r="O48" s="103" t="s">
        <v>90</v>
      </c>
      <c r="P48" s="103">
        <v>6</v>
      </c>
      <c r="Q48" s="103">
        <v>0</v>
      </c>
      <c r="R48" s="103">
        <v>0.96799999999999997</v>
      </c>
      <c r="S48" s="103">
        <v>0.8</v>
      </c>
      <c r="T48" s="103">
        <v>1</v>
      </c>
    </row>
    <row r="50" spans="1:22" x14ac:dyDescent="0.3">
      <c r="A50" s="103" t="s">
        <v>297</v>
      </c>
      <c r="H50" s="103" t="s">
        <v>300</v>
      </c>
      <c r="O50" s="103" t="s">
        <v>91</v>
      </c>
    </row>
    <row r="52" spans="1:22" ht="14.4" customHeight="1" x14ac:dyDescent="0.3">
      <c r="A52" s="144" t="s">
        <v>298</v>
      </c>
      <c r="B52" s="144"/>
      <c r="C52" s="144"/>
      <c r="D52" s="144"/>
      <c r="E52" s="144"/>
      <c r="F52" s="144"/>
      <c r="H52" s="144" t="s">
        <v>301</v>
      </c>
      <c r="I52" s="144"/>
      <c r="J52" s="144"/>
      <c r="K52" s="144"/>
      <c r="L52" s="144"/>
      <c r="M52" s="144"/>
      <c r="O52" s="144" t="s">
        <v>302</v>
      </c>
      <c r="P52" s="144"/>
      <c r="Q52" s="144"/>
      <c r="R52" s="144"/>
      <c r="S52" s="144"/>
      <c r="T52" s="144"/>
      <c r="U52" s="144"/>
      <c r="V52" s="144"/>
    </row>
    <row r="53" spans="1:22" x14ac:dyDescent="0.3">
      <c r="A53" s="144"/>
      <c r="B53" s="144"/>
      <c r="C53" s="144"/>
      <c r="D53" s="144"/>
      <c r="E53" s="144"/>
      <c r="F53" s="144"/>
      <c r="H53" s="144"/>
      <c r="I53" s="144"/>
      <c r="J53" s="144"/>
      <c r="K53" s="144"/>
      <c r="L53" s="144"/>
      <c r="M53" s="144"/>
      <c r="O53" s="144"/>
      <c r="P53" s="144"/>
      <c r="Q53" s="144"/>
      <c r="R53" s="144"/>
      <c r="S53" s="144"/>
      <c r="T53" s="144"/>
      <c r="U53" s="144"/>
      <c r="V53" s="144"/>
    </row>
    <row r="54" spans="1:22" x14ac:dyDescent="0.3">
      <c r="A54" s="144"/>
      <c r="B54" s="144"/>
      <c r="C54" s="144"/>
      <c r="D54" s="144"/>
      <c r="E54" s="144"/>
      <c r="F54" s="144"/>
      <c r="H54" s="144"/>
      <c r="I54" s="144"/>
      <c r="J54" s="144"/>
      <c r="K54" s="144"/>
      <c r="L54" s="144"/>
      <c r="M54" s="144"/>
      <c r="O54" s="144"/>
      <c r="P54" s="144"/>
      <c r="Q54" s="144"/>
      <c r="R54" s="144"/>
      <c r="S54" s="144"/>
      <c r="T54" s="144"/>
      <c r="U54" s="144"/>
      <c r="V54" s="144"/>
    </row>
  </sheetData>
  <mergeCells count="4">
    <mergeCell ref="Q1:Q2"/>
    <mergeCell ref="A52:F54"/>
    <mergeCell ref="H52:M54"/>
    <mergeCell ref="O52:V5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FF083-EEED-4B65-82DB-21E71245B235}">
  <dimension ref="A1:V65"/>
  <sheetViews>
    <sheetView topLeftCell="A25" workbookViewId="0">
      <selection activeCell="A50" sqref="A50"/>
    </sheetView>
  </sheetViews>
  <sheetFormatPr defaultRowHeight="14.4" x14ac:dyDescent="0.3"/>
  <cols>
    <col min="1" max="1" width="33" customWidth="1"/>
    <col min="2" max="2" width="10" bestFit="1" customWidth="1"/>
    <col min="3" max="3" width="7.88671875" customWidth="1"/>
    <col min="7" max="7" width="8.6640625" customWidth="1"/>
    <col min="8" max="11" width="11.33203125" customWidth="1"/>
    <col min="12" max="15" width="14.44140625" customWidth="1"/>
    <col min="17" max="17" width="13.44140625" customWidth="1"/>
  </cols>
  <sheetData>
    <row r="1" spans="1:17" x14ac:dyDescent="0.3">
      <c r="A1" s="6" t="s">
        <v>23</v>
      </c>
      <c r="Q1" s="145" t="s">
        <v>60</v>
      </c>
    </row>
    <row r="2" spans="1:17" s="3" customFormat="1" x14ac:dyDescent="0.3">
      <c r="A2" s="3" t="s">
        <v>1</v>
      </c>
      <c r="B2" s="4" t="s">
        <v>9</v>
      </c>
      <c r="C2" s="4" t="s">
        <v>12</v>
      </c>
      <c r="D2" s="4" t="s">
        <v>13</v>
      </c>
      <c r="E2" s="4" t="s">
        <v>14</v>
      </c>
      <c r="F2" s="4" t="s">
        <v>10</v>
      </c>
      <c r="H2" s="4"/>
      <c r="I2" s="4" t="s">
        <v>17</v>
      </c>
      <c r="J2" s="4" t="s">
        <v>20</v>
      </c>
      <c r="K2" s="4" t="s">
        <v>19</v>
      </c>
      <c r="L2" s="4" t="s">
        <v>18</v>
      </c>
      <c r="M2" s="4" t="s">
        <v>21</v>
      </c>
      <c r="N2" s="4" t="s">
        <v>22</v>
      </c>
      <c r="Q2" s="145"/>
    </row>
    <row r="3" spans="1:17" x14ac:dyDescent="0.3">
      <c r="A3" t="s">
        <v>40</v>
      </c>
      <c r="B3" s="1">
        <v>333</v>
      </c>
      <c r="C3" s="1">
        <v>35</v>
      </c>
      <c r="D3" s="1">
        <v>3</v>
      </c>
      <c r="E3" s="1">
        <v>0</v>
      </c>
      <c r="F3" s="1">
        <v>28</v>
      </c>
      <c r="H3" s="19"/>
      <c r="I3" s="20">
        <f t="shared" ref="I3:I12" si="0">C3/(C3+D3)</f>
        <v>0.92105263157894735</v>
      </c>
      <c r="J3" s="31">
        <f t="shared" ref="J3:J12" si="1">C3/(C3+E3)</f>
        <v>1</v>
      </c>
      <c r="K3" s="31">
        <f t="shared" ref="K3:K12" si="2">2*(I3*J3)/(I3+J3)</f>
        <v>0.95890410958904104</v>
      </c>
      <c r="P3" s="1">
        <v>42</v>
      </c>
      <c r="Q3">
        <f t="shared" ref="Q3:Q12" si="3">P3-E3-D3</f>
        <v>39</v>
      </c>
    </row>
    <row r="4" spans="1:17" x14ac:dyDescent="0.3">
      <c r="A4" t="s">
        <v>39</v>
      </c>
      <c r="B4" s="1">
        <v>1952</v>
      </c>
      <c r="C4" s="1">
        <v>97</v>
      </c>
      <c r="D4" s="1">
        <v>15</v>
      </c>
      <c r="E4" s="1">
        <v>0</v>
      </c>
      <c r="F4" s="1">
        <v>76</v>
      </c>
      <c r="H4" s="19"/>
      <c r="I4" s="20">
        <f t="shared" si="0"/>
        <v>0.8660714285714286</v>
      </c>
      <c r="J4" s="31">
        <f t="shared" si="1"/>
        <v>1</v>
      </c>
      <c r="K4" s="31">
        <f t="shared" si="2"/>
        <v>0.9282296650717704</v>
      </c>
      <c r="P4" s="1">
        <v>175</v>
      </c>
      <c r="Q4">
        <f t="shared" si="3"/>
        <v>160</v>
      </c>
    </row>
    <row r="5" spans="1:17" x14ac:dyDescent="0.3">
      <c r="A5" t="s">
        <v>38</v>
      </c>
      <c r="B5" s="1">
        <v>5906</v>
      </c>
      <c r="C5" s="1">
        <v>16</v>
      </c>
      <c r="D5" s="1">
        <v>6</v>
      </c>
      <c r="E5" s="1">
        <v>0</v>
      </c>
      <c r="F5" s="1">
        <v>14</v>
      </c>
      <c r="H5" s="19"/>
      <c r="I5" s="20">
        <f t="shared" si="0"/>
        <v>0.72727272727272729</v>
      </c>
      <c r="J5" s="31">
        <f t="shared" si="1"/>
        <v>1</v>
      </c>
      <c r="K5" s="31">
        <f t="shared" si="2"/>
        <v>0.8421052631578948</v>
      </c>
      <c r="P5" s="1">
        <v>31</v>
      </c>
      <c r="Q5">
        <f t="shared" si="3"/>
        <v>25</v>
      </c>
    </row>
    <row r="6" spans="1:17" x14ac:dyDescent="0.3">
      <c r="A6" t="s">
        <v>37</v>
      </c>
      <c r="B6" s="1">
        <v>1639</v>
      </c>
      <c r="C6" s="1">
        <v>34</v>
      </c>
      <c r="D6" s="1">
        <v>7</v>
      </c>
      <c r="E6" s="1">
        <v>0</v>
      </c>
      <c r="F6" s="1">
        <v>34</v>
      </c>
      <c r="H6" s="19"/>
      <c r="I6" s="20">
        <f t="shared" si="0"/>
        <v>0.82926829268292679</v>
      </c>
      <c r="J6" s="31">
        <f t="shared" si="1"/>
        <v>1</v>
      </c>
      <c r="K6" s="31">
        <f t="shared" si="2"/>
        <v>0.90666666666666673</v>
      </c>
      <c r="P6" s="1">
        <v>52</v>
      </c>
      <c r="Q6">
        <f t="shared" si="3"/>
        <v>45</v>
      </c>
    </row>
    <row r="7" spans="1:17" x14ac:dyDescent="0.3">
      <c r="A7" t="s">
        <v>36</v>
      </c>
      <c r="B7" s="1">
        <v>239</v>
      </c>
      <c r="C7" s="1">
        <v>28</v>
      </c>
      <c r="D7" s="1">
        <v>3</v>
      </c>
      <c r="E7" s="1">
        <v>2</v>
      </c>
      <c r="F7" s="1">
        <v>30</v>
      </c>
      <c r="H7" s="19"/>
      <c r="I7" s="20">
        <f t="shared" si="0"/>
        <v>0.90322580645161288</v>
      </c>
      <c r="J7" s="31">
        <f t="shared" si="1"/>
        <v>0.93333333333333335</v>
      </c>
      <c r="K7" s="31">
        <f t="shared" si="2"/>
        <v>0.91803278688524592</v>
      </c>
      <c r="P7" s="1">
        <v>50</v>
      </c>
      <c r="Q7">
        <f t="shared" si="3"/>
        <v>45</v>
      </c>
    </row>
    <row r="8" spans="1:17" x14ac:dyDescent="0.3">
      <c r="A8" t="s">
        <v>35</v>
      </c>
      <c r="B8" s="1">
        <v>2789</v>
      </c>
      <c r="C8" s="1">
        <v>62</v>
      </c>
      <c r="D8" s="1">
        <v>10</v>
      </c>
      <c r="E8" s="1">
        <v>3</v>
      </c>
      <c r="F8" s="1">
        <v>29</v>
      </c>
      <c r="H8" s="19"/>
      <c r="I8" s="20">
        <f t="shared" si="0"/>
        <v>0.86111111111111116</v>
      </c>
      <c r="J8" s="31">
        <f t="shared" si="1"/>
        <v>0.9538461538461539</v>
      </c>
      <c r="K8" s="31">
        <f t="shared" si="2"/>
        <v>0.9051094890510949</v>
      </c>
      <c r="P8" s="1">
        <v>90</v>
      </c>
      <c r="Q8">
        <f t="shared" si="3"/>
        <v>77</v>
      </c>
    </row>
    <row r="9" spans="1:17" x14ac:dyDescent="0.3">
      <c r="A9" t="s">
        <v>34</v>
      </c>
      <c r="B9" s="1">
        <v>2143</v>
      </c>
      <c r="C9" s="1">
        <v>56</v>
      </c>
      <c r="D9" s="1">
        <v>15</v>
      </c>
      <c r="E9" s="1">
        <v>4</v>
      </c>
      <c r="F9" s="1">
        <v>36</v>
      </c>
      <c r="H9" s="19"/>
      <c r="I9" s="20">
        <f t="shared" si="0"/>
        <v>0.78873239436619713</v>
      </c>
      <c r="J9" s="31">
        <f t="shared" si="1"/>
        <v>0.93333333333333335</v>
      </c>
      <c r="K9" s="31">
        <f t="shared" si="2"/>
        <v>0.85496183206106857</v>
      </c>
      <c r="P9" s="1">
        <v>67</v>
      </c>
      <c r="Q9">
        <f t="shared" si="3"/>
        <v>48</v>
      </c>
    </row>
    <row r="10" spans="1:17" x14ac:dyDescent="0.3">
      <c r="A10" t="s">
        <v>33</v>
      </c>
      <c r="B10" s="1">
        <v>3648</v>
      </c>
      <c r="C10" s="1">
        <v>57</v>
      </c>
      <c r="D10" s="1">
        <v>22</v>
      </c>
      <c r="E10" s="1">
        <v>0</v>
      </c>
      <c r="F10" s="1">
        <v>32</v>
      </c>
      <c r="H10" s="19"/>
      <c r="I10" s="20">
        <f t="shared" si="0"/>
        <v>0.72151898734177211</v>
      </c>
      <c r="J10" s="31">
        <f t="shared" si="1"/>
        <v>1</v>
      </c>
      <c r="K10" s="31">
        <f t="shared" si="2"/>
        <v>0.83823529411764708</v>
      </c>
      <c r="P10" s="1">
        <v>84</v>
      </c>
      <c r="Q10">
        <f t="shared" si="3"/>
        <v>62</v>
      </c>
    </row>
    <row r="11" spans="1:17" x14ac:dyDescent="0.3">
      <c r="A11" t="s">
        <v>32</v>
      </c>
      <c r="B11" s="1">
        <v>959</v>
      </c>
      <c r="C11" s="1">
        <v>15</v>
      </c>
      <c r="D11" s="1">
        <v>11</v>
      </c>
      <c r="E11" s="1">
        <v>0</v>
      </c>
      <c r="F11" s="1">
        <v>10</v>
      </c>
      <c r="H11" s="19"/>
      <c r="I11" s="20">
        <f t="shared" si="0"/>
        <v>0.57692307692307687</v>
      </c>
      <c r="J11" s="31">
        <f t="shared" si="1"/>
        <v>1</v>
      </c>
      <c r="K11" s="31">
        <f t="shared" si="2"/>
        <v>0.73170731707317072</v>
      </c>
      <c r="P11" s="1">
        <v>29</v>
      </c>
      <c r="Q11">
        <f t="shared" si="3"/>
        <v>18</v>
      </c>
    </row>
    <row r="12" spans="1:17" x14ac:dyDescent="0.3">
      <c r="A12" t="s">
        <v>31</v>
      </c>
      <c r="B12" s="1">
        <v>192</v>
      </c>
      <c r="C12" s="1">
        <v>12</v>
      </c>
      <c r="D12" s="1">
        <v>7</v>
      </c>
      <c r="E12" s="1">
        <v>0</v>
      </c>
      <c r="F12" s="1">
        <v>3</v>
      </c>
      <c r="H12" s="19"/>
      <c r="I12" s="20">
        <f t="shared" si="0"/>
        <v>0.63157894736842102</v>
      </c>
      <c r="J12" s="31">
        <f t="shared" si="1"/>
        <v>1</v>
      </c>
      <c r="K12" s="31">
        <f t="shared" si="2"/>
        <v>0.77419354838709675</v>
      </c>
      <c r="P12" s="1">
        <v>23</v>
      </c>
      <c r="Q12">
        <f t="shared" si="3"/>
        <v>16</v>
      </c>
    </row>
    <row r="13" spans="1:17" s="5" customFormat="1" x14ac:dyDescent="0.3">
      <c r="A13" s="5" t="s">
        <v>16</v>
      </c>
      <c r="B13" s="32">
        <f>SUM(B3:B12)</f>
        <v>19800</v>
      </c>
      <c r="C13" s="32">
        <f>SUM(C3:C12)</f>
        <v>412</v>
      </c>
      <c r="D13" s="32">
        <f>SUM(D3:D12)</f>
        <v>99</v>
      </c>
      <c r="E13" s="32">
        <f>SUM(E3:E12)</f>
        <v>9</v>
      </c>
      <c r="F13" s="32">
        <f>SUM(F3:F12)</f>
        <v>292</v>
      </c>
      <c r="H13" s="33"/>
      <c r="I13" s="33">
        <f>AVERAGE(I3:I12)</f>
        <v>0.78267554036682219</v>
      </c>
      <c r="J13" s="33">
        <f>AVERAGE(J3:J12)</f>
        <v>0.98205128205128212</v>
      </c>
      <c r="K13" s="33">
        <f>AVERAGE(K3:K12)</f>
        <v>0.86581459720606957</v>
      </c>
      <c r="L13" s="36">
        <v>3.4780601102792554E-2</v>
      </c>
      <c r="M13" s="36">
        <v>6.6436946396248406E-2</v>
      </c>
      <c r="N13" s="36">
        <v>9.8093291689704307E-2</v>
      </c>
      <c r="O13" s="5">
        <f>COUNTA(A:A)-2</f>
        <v>52</v>
      </c>
      <c r="P13" s="5">
        <f>SUM(P3:P12)</f>
        <v>643</v>
      </c>
      <c r="Q13" s="5">
        <f>SUM(Q3:Q12)</f>
        <v>535</v>
      </c>
    </row>
    <row r="15" spans="1:17" x14ac:dyDescent="0.3">
      <c r="Q15" t="s">
        <v>159</v>
      </c>
    </row>
    <row r="16" spans="1:17" x14ac:dyDescent="0.3">
      <c r="A16" s="6" t="s">
        <v>51</v>
      </c>
    </row>
    <row r="17" spans="1:14" x14ac:dyDescent="0.3">
      <c r="A17" s="29" t="s">
        <v>1</v>
      </c>
      <c r="B17" s="30" t="s">
        <v>9</v>
      </c>
      <c r="C17" s="30" t="s">
        <v>12</v>
      </c>
      <c r="D17" s="30" t="s">
        <v>13</v>
      </c>
      <c r="E17" s="30" t="s">
        <v>14</v>
      </c>
      <c r="F17" s="30" t="s">
        <v>10</v>
      </c>
      <c r="G17" s="30"/>
      <c r="H17" s="30"/>
      <c r="I17" s="30" t="s">
        <v>17</v>
      </c>
      <c r="J17" s="30" t="s">
        <v>20</v>
      </c>
      <c r="K17" s="30" t="s">
        <v>19</v>
      </c>
      <c r="L17" s="30" t="s">
        <v>18</v>
      </c>
      <c r="M17" s="30" t="s">
        <v>21</v>
      </c>
      <c r="N17" s="30" t="s">
        <v>22</v>
      </c>
    </row>
    <row r="18" spans="1:14" x14ac:dyDescent="0.3">
      <c r="A18" t="s">
        <v>40</v>
      </c>
      <c r="B18" s="1">
        <v>333</v>
      </c>
      <c r="C18" s="1">
        <v>9</v>
      </c>
      <c r="D18" s="1">
        <v>1</v>
      </c>
      <c r="E18" s="1">
        <v>26</v>
      </c>
      <c r="F18" s="1">
        <v>28</v>
      </c>
      <c r="H18" s="19"/>
      <c r="I18" s="20">
        <f>C18/(C18+D18)</f>
        <v>0.9</v>
      </c>
      <c r="J18" s="31">
        <f t="shared" ref="J18:J27" si="4">C18/(C18+E18)</f>
        <v>0.25714285714285712</v>
      </c>
      <c r="K18" s="31">
        <f>2*(I18*J18)/(I18+J18)</f>
        <v>0.39999999999999997</v>
      </c>
    </row>
    <row r="19" spans="1:14" x14ac:dyDescent="0.3">
      <c r="A19" t="s">
        <v>39</v>
      </c>
      <c r="B19" s="1">
        <v>1952</v>
      </c>
      <c r="C19" s="1">
        <v>30</v>
      </c>
      <c r="D19" s="1">
        <v>2</v>
      </c>
      <c r="E19" s="1">
        <v>67</v>
      </c>
      <c r="F19" s="1">
        <v>76</v>
      </c>
      <c r="H19" s="19"/>
      <c r="I19" s="20">
        <f t="shared" ref="I19:I20" si="5">C19/(C19+D19)</f>
        <v>0.9375</v>
      </c>
      <c r="J19" s="31">
        <f t="shared" si="4"/>
        <v>0.30927835051546393</v>
      </c>
      <c r="K19" s="31">
        <f t="shared" ref="K19:K27" si="6">2*(I19*J19)/(I19+J19)</f>
        <v>0.46511627906976749</v>
      </c>
    </row>
    <row r="20" spans="1:14" x14ac:dyDescent="0.3">
      <c r="A20" t="s">
        <v>38</v>
      </c>
      <c r="B20" s="1">
        <v>5906</v>
      </c>
      <c r="C20" s="1">
        <v>9</v>
      </c>
      <c r="D20" s="1">
        <v>0</v>
      </c>
      <c r="E20" s="1">
        <v>7</v>
      </c>
      <c r="F20" s="1">
        <v>14</v>
      </c>
      <c r="H20" s="19"/>
      <c r="I20" s="20">
        <f t="shared" si="5"/>
        <v>1</v>
      </c>
      <c r="J20" s="31">
        <f t="shared" si="4"/>
        <v>0.5625</v>
      </c>
      <c r="K20" s="31">
        <f t="shared" si="6"/>
        <v>0.72</v>
      </c>
    </row>
    <row r="21" spans="1:14" x14ac:dyDescent="0.3">
      <c r="A21" t="s">
        <v>37</v>
      </c>
      <c r="B21" s="1">
        <v>1639</v>
      </c>
      <c r="C21" s="1">
        <v>7</v>
      </c>
      <c r="D21" s="1">
        <v>0</v>
      </c>
      <c r="E21" s="1">
        <v>27</v>
      </c>
      <c r="F21" s="1">
        <v>34</v>
      </c>
      <c r="H21" s="19"/>
      <c r="I21" s="20">
        <f>C21/(C21+D21)</f>
        <v>1</v>
      </c>
      <c r="J21" s="31">
        <f t="shared" si="4"/>
        <v>0.20588235294117646</v>
      </c>
      <c r="K21" s="31">
        <f t="shared" si="6"/>
        <v>0.34146341463414637</v>
      </c>
    </row>
    <row r="22" spans="1:14" x14ac:dyDescent="0.3">
      <c r="A22" t="s">
        <v>36</v>
      </c>
      <c r="B22" s="1">
        <v>239</v>
      </c>
      <c r="C22" s="1">
        <v>13</v>
      </c>
      <c r="D22" s="1">
        <v>1</v>
      </c>
      <c r="E22" s="1">
        <v>17</v>
      </c>
      <c r="F22" s="1">
        <v>30</v>
      </c>
      <c r="H22" s="19"/>
      <c r="I22" s="20">
        <f>C22/(C22+D22)</f>
        <v>0.9285714285714286</v>
      </c>
      <c r="J22" s="31">
        <f t="shared" si="4"/>
        <v>0.43333333333333335</v>
      </c>
      <c r="K22" s="31">
        <f t="shared" si="6"/>
        <v>0.59090909090909094</v>
      </c>
    </row>
    <row r="23" spans="1:14" x14ac:dyDescent="0.3">
      <c r="A23" t="s">
        <v>35</v>
      </c>
      <c r="B23" s="1">
        <v>2789</v>
      </c>
      <c r="C23" s="1">
        <v>13</v>
      </c>
      <c r="D23" s="1">
        <v>0</v>
      </c>
      <c r="E23" s="1">
        <v>47</v>
      </c>
      <c r="F23" s="1">
        <v>29</v>
      </c>
      <c r="H23" s="19"/>
      <c r="I23" s="20">
        <f>C23/(C23+D23)</f>
        <v>1</v>
      </c>
      <c r="J23" s="31">
        <f t="shared" si="4"/>
        <v>0.21666666666666667</v>
      </c>
      <c r="K23" s="31">
        <f t="shared" si="6"/>
        <v>0.35616438356164382</v>
      </c>
    </row>
    <row r="24" spans="1:14" x14ac:dyDescent="0.3">
      <c r="A24" t="s">
        <v>34</v>
      </c>
      <c r="B24" s="1">
        <v>2143</v>
      </c>
      <c r="C24" s="1">
        <v>13</v>
      </c>
      <c r="D24" s="1">
        <v>0</v>
      </c>
      <c r="E24" s="1">
        <v>43</v>
      </c>
      <c r="F24" s="1">
        <v>36</v>
      </c>
      <c r="H24" s="19"/>
      <c r="I24" s="20">
        <f t="shared" ref="I24:I27" si="7">C24/(C24+D24)</f>
        <v>1</v>
      </c>
      <c r="J24" s="31">
        <f t="shared" si="4"/>
        <v>0.23214285714285715</v>
      </c>
      <c r="K24" s="31">
        <f t="shared" si="6"/>
        <v>0.37681159420289856</v>
      </c>
    </row>
    <row r="25" spans="1:14" x14ac:dyDescent="0.3">
      <c r="A25" t="s">
        <v>33</v>
      </c>
      <c r="B25" s="1">
        <v>3648</v>
      </c>
      <c r="C25" s="1">
        <v>11</v>
      </c>
      <c r="D25" s="1">
        <v>1</v>
      </c>
      <c r="E25" s="1">
        <v>46</v>
      </c>
      <c r="F25" s="1">
        <v>32</v>
      </c>
      <c r="H25" s="19"/>
      <c r="I25" s="20">
        <f t="shared" si="7"/>
        <v>0.91666666666666663</v>
      </c>
      <c r="J25" s="31">
        <f t="shared" si="4"/>
        <v>0.19298245614035087</v>
      </c>
      <c r="K25" s="31">
        <f t="shared" si="6"/>
        <v>0.3188405797101449</v>
      </c>
    </row>
    <row r="26" spans="1:14" x14ac:dyDescent="0.3">
      <c r="A26" t="s">
        <v>32</v>
      </c>
      <c r="B26" s="1">
        <v>959</v>
      </c>
      <c r="C26" s="1">
        <v>2</v>
      </c>
      <c r="D26" s="1">
        <v>1</v>
      </c>
      <c r="E26" s="1">
        <v>13</v>
      </c>
      <c r="F26" s="1">
        <v>10</v>
      </c>
      <c r="H26" s="19"/>
      <c r="I26" s="20">
        <f t="shared" si="7"/>
        <v>0.66666666666666663</v>
      </c>
      <c r="J26" s="31">
        <f t="shared" si="4"/>
        <v>0.13333333333333333</v>
      </c>
      <c r="K26" s="31">
        <f t="shared" si="6"/>
        <v>0.22222222222222221</v>
      </c>
    </row>
    <row r="27" spans="1:14" x14ac:dyDescent="0.3">
      <c r="A27" t="s">
        <v>31</v>
      </c>
      <c r="B27" s="1">
        <v>192</v>
      </c>
      <c r="C27" s="1">
        <v>3</v>
      </c>
      <c r="D27" s="1">
        <v>0</v>
      </c>
      <c r="E27" s="1">
        <v>10</v>
      </c>
      <c r="F27" s="1">
        <v>3</v>
      </c>
      <c r="H27" s="19"/>
      <c r="I27" s="20">
        <f t="shared" si="7"/>
        <v>1</v>
      </c>
      <c r="J27" s="31">
        <f t="shared" si="4"/>
        <v>0.23076923076923078</v>
      </c>
      <c r="K27" s="31">
        <f t="shared" si="6"/>
        <v>0.375</v>
      </c>
    </row>
    <row r="28" spans="1:14" s="5" customFormat="1" x14ac:dyDescent="0.3">
      <c r="A28" s="5" t="s">
        <v>16</v>
      </c>
      <c r="B28" s="32">
        <f t="shared" ref="B28:D28" si="8">SUM(B18:B27)</f>
        <v>19800</v>
      </c>
      <c r="C28" s="32">
        <f t="shared" si="8"/>
        <v>110</v>
      </c>
      <c r="D28" s="32">
        <f t="shared" si="8"/>
        <v>6</v>
      </c>
      <c r="E28" s="32">
        <f>SUM(E18:E27)</f>
        <v>303</v>
      </c>
      <c r="F28" s="32">
        <f>SUM(F18:F27)</f>
        <v>292</v>
      </c>
      <c r="H28" s="33"/>
      <c r="I28" s="37">
        <f>AVERAGE(I18:I27)</f>
        <v>0.93494047619047616</v>
      </c>
      <c r="J28" s="33">
        <f t="shared" ref="J28:K28" si="9">AVERAGE(J18:J27)</f>
        <v>0.27740314379852699</v>
      </c>
      <c r="K28" s="33">
        <f t="shared" si="9"/>
        <v>0.41665275643099148</v>
      </c>
      <c r="L28" s="36">
        <v>3.4780601102792554E-2</v>
      </c>
      <c r="M28" s="36">
        <v>6.6436946396248406E-2</v>
      </c>
      <c r="N28" s="36">
        <v>9.8093291689704307E-2</v>
      </c>
    </row>
    <row r="31" spans="1:14" x14ac:dyDescent="0.3">
      <c r="A31" s="6" t="s">
        <v>52</v>
      </c>
    </row>
    <row r="32" spans="1:14" x14ac:dyDescent="0.3">
      <c r="A32" s="10" t="s">
        <v>1</v>
      </c>
      <c r="B32" s="9"/>
      <c r="C32" s="9" t="s">
        <v>12</v>
      </c>
      <c r="D32" s="9" t="s">
        <v>13</v>
      </c>
      <c r="E32" s="9" t="s">
        <v>14</v>
      </c>
      <c r="F32" s="9" t="s">
        <v>10</v>
      </c>
      <c r="G32" s="9"/>
      <c r="H32" s="9"/>
      <c r="I32" s="9" t="s">
        <v>17</v>
      </c>
      <c r="J32" s="9" t="s">
        <v>20</v>
      </c>
      <c r="K32" s="9" t="s">
        <v>19</v>
      </c>
      <c r="L32" s="9" t="s">
        <v>18</v>
      </c>
      <c r="M32" s="9" t="s">
        <v>21</v>
      </c>
      <c r="N32" s="9" t="s">
        <v>22</v>
      </c>
    </row>
    <row r="33" spans="1:15" x14ac:dyDescent="0.3">
      <c r="A33" t="s">
        <v>40</v>
      </c>
      <c r="B33" s="1"/>
      <c r="C33" s="1">
        <v>0</v>
      </c>
      <c r="D33" s="1">
        <v>1</v>
      </c>
      <c r="E33" s="1">
        <v>30</v>
      </c>
      <c r="F33" s="1">
        <v>30</v>
      </c>
      <c r="H33" s="19"/>
      <c r="I33" s="20">
        <v>0</v>
      </c>
      <c r="J33" s="31">
        <v>0</v>
      </c>
      <c r="K33" s="31" t="e">
        <v>#DIV/0!</v>
      </c>
    </row>
    <row r="34" spans="1:15" x14ac:dyDescent="0.3">
      <c r="A34" t="s">
        <v>39</v>
      </c>
      <c r="B34" s="1"/>
      <c r="C34" s="1">
        <v>0</v>
      </c>
      <c r="D34" s="1">
        <v>1</v>
      </c>
      <c r="E34" s="1">
        <v>76</v>
      </c>
      <c r="F34" s="1">
        <v>76</v>
      </c>
      <c r="H34" s="19"/>
      <c r="I34" s="20">
        <v>0</v>
      </c>
      <c r="J34" s="31">
        <v>0</v>
      </c>
      <c r="K34" s="31" t="e">
        <v>#DIV/0!</v>
      </c>
    </row>
    <row r="35" spans="1:15" x14ac:dyDescent="0.3">
      <c r="A35" t="s">
        <v>38</v>
      </c>
      <c r="B35" s="1"/>
      <c r="C35" s="1">
        <v>0</v>
      </c>
      <c r="D35" s="1">
        <v>2</v>
      </c>
      <c r="E35" s="1">
        <v>14</v>
      </c>
      <c r="F35" s="1">
        <v>14</v>
      </c>
      <c r="H35" s="19"/>
      <c r="I35" s="20">
        <v>0</v>
      </c>
      <c r="J35" s="31">
        <v>0</v>
      </c>
      <c r="K35" s="31" t="e">
        <v>#DIV/0!</v>
      </c>
    </row>
    <row r="36" spans="1:15" x14ac:dyDescent="0.3">
      <c r="A36" t="s">
        <v>63</v>
      </c>
      <c r="B36" s="1"/>
      <c r="C36" s="1">
        <v>0</v>
      </c>
      <c r="D36" s="1">
        <v>3</v>
      </c>
      <c r="E36" s="1">
        <v>2</v>
      </c>
      <c r="F36" s="1">
        <v>2</v>
      </c>
      <c r="H36" s="19"/>
      <c r="I36" s="20">
        <v>0</v>
      </c>
      <c r="J36" s="31">
        <v>0</v>
      </c>
      <c r="K36" s="31" t="e">
        <v>#DIV/0!</v>
      </c>
    </row>
    <row r="37" spans="1:15" x14ac:dyDescent="0.3">
      <c r="A37" t="s">
        <v>36</v>
      </c>
      <c r="B37" s="1"/>
      <c r="C37" s="1">
        <v>0</v>
      </c>
      <c r="D37" s="1">
        <v>1</v>
      </c>
      <c r="E37" s="1">
        <v>30</v>
      </c>
      <c r="F37" s="1">
        <v>30</v>
      </c>
      <c r="H37" s="19"/>
      <c r="I37" s="20">
        <v>0</v>
      </c>
      <c r="J37" s="31">
        <v>0</v>
      </c>
      <c r="K37" s="31" t="e">
        <v>#DIV/0!</v>
      </c>
    </row>
    <row r="38" spans="1:15" x14ac:dyDescent="0.3">
      <c r="A38" t="s">
        <v>35</v>
      </c>
      <c r="B38" s="1"/>
      <c r="C38" s="1">
        <v>1</v>
      </c>
      <c r="D38" s="1">
        <v>9</v>
      </c>
      <c r="E38" s="1">
        <v>28</v>
      </c>
      <c r="F38" s="1">
        <v>29</v>
      </c>
      <c r="H38" s="19"/>
      <c r="I38" s="20">
        <v>0.1</v>
      </c>
      <c r="J38" s="31">
        <v>3.4482758620689655E-2</v>
      </c>
      <c r="K38" s="31">
        <v>5.1282051282051287E-2</v>
      </c>
    </row>
    <row r="39" spans="1:15" x14ac:dyDescent="0.3">
      <c r="A39" t="s">
        <v>34</v>
      </c>
      <c r="B39" s="1"/>
      <c r="C39" s="1">
        <v>0</v>
      </c>
      <c r="D39" s="1">
        <v>5</v>
      </c>
      <c r="E39" s="1">
        <v>36</v>
      </c>
      <c r="F39" s="1">
        <v>36</v>
      </c>
      <c r="H39" s="19"/>
      <c r="I39" s="20">
        <v>0</v>
      </c>
      <c r="J39" s="31">
        <v>0</v>
      </c>
      <c r="K39" s="31" t="e">
        <v>#DIV/0!</v>
      </c>
    </row>
    <row r="40" spans="1:15" x14ac:dyDescent="0.3">
      <c r="A40" t="s">
        <v>33</v>
      </c>
      <c r="B40" s="1"/>
      <c r="C40" s="1">
        <v>3</v>
      </c>
      <c r="D40" s="1">
        <v>6</v>
      </c>
      <c r="E40" s="1">
        <v>29</v>
      </c>
      <c r="F40" s="1">
        <v>32</v>
      </c>
      <c r="H40" s="19"/>
      <c r="I40" s="20">
        <v>0.33333333333333331</v>
      </c>
      <c r="J40" s="31">
        <v>9.375E-2</v>
      </c>
      <c r="K40" s="31">
        <v>0.14634146341463417</v>
      </c>
    </row>
    <row r="41" spans="1:15" x14ac:dyDescent="0.3">
      <c r="A41" t="s">
        <v>32</v>
      </c>
      <c r="B41" s="1"/>
      <c r="C41" s="1">
        <v>0</v>
      </c>
      <c r="D41" s="1">
        <v>1</v>
      </c>
      <c r="E41" s="1">
        <v>10</v>
      </c>
      <c r="F41" s="1">
        <v>10</v>
      </c>
      <c r="H41" s="19"/>
      <c r="I41" s="20">
        <v>0</v>
      </c>
      <c r="J41" s="31">
        <v>0</v>
      </c>
      <c r="K41" s="31" t="e">
        <v>#DIV/0!</v>
      </c>
    </row>
    <row r="42" spans="1:15" x14ac:dyDescent="0.3">
      <c r="A42" t="s">
        <v>31</v>
      </c>
      <c r="B42" s="1"/>
      <c r="C42" s="1">
        <v>0</v>
      </c>
      <c r="D42" s="1">
        <v>2</v>
      </c>
      <c r="E42" s="1">
        <v>3</v>
      </c>
      <c r="F42" s="1">
        <v>3</v>
      </c>
      <c r="H42" s="19"/>
      <c r="I42" s="20">
        <v>0</v>
      </c>
      <c r="J42" s="31">
        <v>0</v>
      </c>
      <c r="K42" s="31" t="e">
        <v>#DIV/0!</v>
      </c>
    </row>
    <row r="43" spans="1:15" s="5" customFormat="1" x14ac:dyDescent="0.3">
      <c r="A43" s="5" t="s">
        <v>16</v>
      </c>
      <c r="B43" s="32"/>
      <c r="C43" s="32">
        <v>4</v>
      </c>
      <c r="D43" s="32">
        <v>31</v>
      </c>
      <c r="E43" s="32">
        <v>258</v>
      </c>
      <c r="F43" s="32">
        <v>262</v>
      </c>
      <c r="H43" s="33"/>
      <c r="I43" s="33">
        <v>4.3333333333333335E-2</v>
      </c>
      <c r="J43" s="33">
        <v>1.2823275862068967E-2</v>
      </c>
      <c r="K43" s="33" t="e">
        <v>#DIV/0!</v>
      </c>
      <c r="L43" s="36">
        <v>3.4780601102792554E-2</v>
      </c>
      <c r="M43" s="36">
        <v>6.6436946396248406E-2</v>
      </c>
      <c r="N43" s="36">
        <v>9.8093291689704307E-2</v>
      </c>
    </row>
    <row r="46" spans="1:15" x14ac:dyDescent="0.3">
      <c r="A46" s="5" t="s">
        <v>64</v>
      </c>
    </row>
    <row r="47" spans="1:15" x14ac:dyDescent="0.3">
      <c r="A47" t="s">
        <v>65</v>
      </c>
      <c r="H47" t="s">
        <v>65</v>
      </c>
      <c r="O47" t="s">
        <v>134</v>
      </c>
    </row>
    <row r="49" spans="1:22" x14ac:dyDescent="0.3">
      <c r="A49" t="s">
        <v>303</v>
      </c>
      <c r="H49" t="s">
        <v>303</v>
      </c>
      <c r="O49" t="s">
        <v>303</v>
      </c>
    </row>
    <row r="50" spans="1:22" x14ac:dyDescent="0.3">
      <c r="A50" t="s">
        <v>66</v>
      </c>
      <c r="B50" t="s">
        <v>67</v>
      </c>
      <c r="C50" t="s">
        <v>68</v>
      </c>
      <c r="D50" t="s">
        <v>69</v>
      </c>
      <c r="E50" s="40">
        <v>0.25</v>
      </c>
      <c r="F50" s="40">
        <v>0.75</v>
      </c>
      <c r="H50" t="s">
        <v>66</v>
      </c>
      <c r="I50" t="s">
        <v>67</v>
      </c>
      <c r="J50" t="s">
        <v>68</v>
      </c>
      <c r="K50" t="s">
        <v>69</v>
      </c>
      <c r="L50" s="40">
        <v>0.25</v>
      </c>
      <c r="M50" s="40">
        <v>0.75</v>
      </c>
      <c r="O50" t="s">
        <v>66</v>
      </c>
      <c r="P50" t="s">
        <v>67</v>
      </c>
      <c r="Q50" t="s">
        <v>68</v>
      </c>
      <c r="R50" t="s">
        <v>69</v>
      </c>
      <c r="S50" s="40">
        <v>0.25</v>
      </c>
      <c r="T50" s="40">
        <v>0.75</v>
      </c>
    </row>
    <row r="51" spans="1:22" x14ac:dyDescent="0.3">
      <c r="A51" t="s">
        <v>82</v>
      </c>
      <c r="B51">
        <v>10</v>
      </c>
      <c r="C51">
        <v>0</v>
      </c>
      <c r="D51">
        <v>0.81</v>
      </c>
      <c r="E51">
        <v>0.69799999999999995</v>
      </c>
      <c r="F51">
        <v>0.877</v>
      </c>
      <c r="H51" t="s">
        <v>93</v>
      </c>
      <c r="I51">
        <v>10</v>
      </c>
      <c r="J51">
        <v>0</v>
      </c>
      <c r="K51">
        <v>1</v>
      </c>
      <c r="L51">
        <v>0.94499999999999995</v>
      </c>
      <c r="M51">
        <v>1</v>
      </c>
      <c r="O51" t="s">
        <v>94</v>
      </c>
      <c r="P51">
        <v>10</v>
      </c>
      <c r="Q51">
        <v>0</v>
      </c>
      <c r="R51">
        <v>0.88</v>
      </c>
      <c r="S51">
        <v>0.82299999999999995</v>
      </c>
      <c r="T51">
        <v>0.92200000000000004</v>
      </c>
    </row>
    <row r="52" spans="1:22" x14ac:dyDescent="0.3">
      <c r="A52" t="s">
        <v>70</v>
      </c>
      <c r="B52">
        <v>10</v>
      </c>
      <c r="C52">
        <v>0</v>
      </c>
      <c r="D52">
        <v>0.97</v>
      </c>
      <c r="E52">
        <v>0.91500000000000004</v>
      </c>
      <c r="F52">
        <v>1</v>
      </c>
      <c r="H52" t="s">
        <v>83</v>
      </c>
      <c r="I52">
        <v>10</v>
      </c>
      <c r="J52">
        <v>0</v>
      </c>
      <c r="K52">
        <v>0.23</v>
      </c>
      <c r="L52">
        <v>0.20499999999999999</v>
      </c>
      <c r="M52">
        <v>0.34</v>
      </c>
      <c r="O52" t="s">
        <v>89</v>
      </c>
      <c r="P52">
        <v>10</v>
      </c>
      <c r="Q52">
        <v>0</v>
      </c>
      <c r="R52">
        <v>0.38</v>
      </c>
      <c r="S52">
        <v>0.33500000000000002</v>
      </c>
      <c r="T52">
        <v>0.5</v>
      </c>
    </row>
    <row r="53" spans="1:22" x14ac:dyDescent="0.3">
      <c r="A53" t="s">
        <v>71</v>
      </c>
      <c r="B53">
        <v>10</v>
      </c>
      <c r="C53">
        <v>0</v>
      </c>
      <c r="D53">
        <v>0</v>
      </c>
      <c r="E53">
        <v>0</v>
      </c>
      <c r="F53">
        <v>2.5000000000000001E-2</v>
      </c>
      <c r="H53" t="s">
        <v>84</v>
      </c>
      <c r="I53">
        <v>10</v>
      </c>
      <c r="J53">
        <v>0</v>
      </c>
      <c r="K53">
        <v>0</v>
      </c>
      <c r="L53">
        <v>0</v>
      </c>
      <c r="M53">
        <v>7.4999999999999997E-3</v>
      </c>
    </row>
    <row r="55" spans="1:22" x14ac:dyDescent="0.3">
      <c r="A55" t="s">
        <v>132</v>
      </c>
      <c r="H55" t="s">
        <v>133</v>
      </c>
      <c r="O55" t="s">
        <v>135</v>
      </c>
    </row>
    <row r="56" spans="1:22" x14ac:dyDescent="0.3">
      <c r="A56" s="144" t="s">
        <v>85</v>
      </c>
      <c r="B56" s="144"/>
      <c r="C56" s="144"/>
      <c r="D56" s="144"/>
      <c r="E56" s="144"/>
      <c r="F56" s="144"/>
      <c r="H56" s="144" t="s">
        <v>85</v>
      </c>
      <c r="I56" s="144"/>
      <c r="J56" s="144"/>
      <c r="K56" s="144"/>
      <c r="L56" s="144"/>
      <c r="M56" s="144"/>
      <c r="O56" t="s">
        <v>136</v>
      </c>
    </row>
    <row r="57" spans="1:22" x14ac:dyDescent="0.3">
      <c r="A57" s="144"/>
      <c r="B57" s="144"/>
      <c r="C57" s="144"/>
      <c r="D57" s="144"/>
      <c r="E57" s="144"/>
      <c r="F57" s="144"/>
      <c r="H57" s="144"/>
      <c r="I57" s="144"/>
      <c r="J57" s="144"/>
      <c r="K57" s="144"/>
      <c r="L57" s="144"/>
      <c r="M57" s="144"/>
    </row>
    <row r="58" spans="1:22" x14ac:dyDescent="0.3">
      <c r="A58" t="s">
        <v>72</v>
      </c>
      <c r="H58" t="s">
        <v>72</v>
      </c>
      <c r="O58" t="s">
        <v>137</v>
      </c>
    </row>
    <row r="60" spans="1:22" x14ac:dyDescent="0.3">
      <c r="A60" t="s">
        <v>73</v>
      </c>
      <c r="H60" t="s">
        <v>73</v>
      </c>
      <c r="O60" t="s">
        <v>138</v>
      </c>
    </row>
    <row r="61" spans="1:22" x14ac:dyDescent="0.3">
      <c r="O61" s="144" t="s">
        <v>139</v>
      </c>
      <c r="P61" s="144"/>
      <c r="Q61" s="144"/>
      <c r="R61" s="144"/>
      <c r="S61" s="144"/>
      <c r="T61" s="144"/>
      <c r="U61" s="144"/>
      <c r="V61" s="144"/>
    </row>
    <row r="62" spans="1:22" x14ac:dyDescent="0.3">
      <c r="A62" t="s">
        <v>74</v>
      </c>
      <c r="B62" t="s">
        <v>75</v>
      </c>
      <c r="C62" t="s">
        <v>76</v>
      </c>
      <c r="D62" t="s">
        <v>77</v>
      </c>
      <c r="E62" t="s">
        <v>78</v>
      </c>
      <c r="H62" t="s">
        <v>74</v>
      </c>
      <c r="I62" t="s">
        <v>75</v>
      </c>
      <c r="J62" t="s">
        <v>76</v>
      </c>
      <c r="K62" t="s">
        <v>77</v>
      </c>
      <c r="L62" t="s">
        <v>78</v>
      </c>
      <c r="O62" s="144"/>
      <c r="P62" s="144"/>
      <c r="Q62" s="144"/>
      <c r="R62" s="144"/>
      <c r="S62" s="144"/>
      <c r="T62" s="144"/>
      <c r="U62" s="144"/>
      <c r="V62" s="144"/>
    </row>
    <row r="63" spans="1:22" x14ac:dyDescent="0.3">
      <c r="A63" t="s">
        <v>79</v>
      </c>
      <c r="B63">
        <v>19</v>
      </c>
      <c r="C63">
        <v>4.8259999999999996</v>
      </c>
      <c r="D63" t="s">
        <v>86</v>
      </c>
      <c r="E63" t="s">
        <v>87</v>
      </c>
      <c r="H63" s="45" t="s">
        <v>95</v>
      </c>
      <c r="I63">
        <v>20</v>
      </c>
      <c r="J63">
        <v>5.08</v>
      </c>
      <c r="K63" t="s">
        <v>86</v>
      </c>
      <c r="L63" t="s">
        <v>87</v>
      </c>
    </row>
    <row r="64" spans="1:22" x14ac:dyDescent="0.3">
      <c r="A64" t="s">
        <v>96</v>
      </c>
      <c r="B64">
        <v>8</v>
      </c>
      <c r="C64">
        <v>2.032</v>
      </c>
      <c r="D64">
        <v>0.126</v>
      </c>
      <c r="E64" t="s">
        <v>80</v>
      </c>
      <c r="H64" s="45" t="s">
        <v>97</v>
      </c>
      <c r="I64">
        <v>10</v>
      </c>
      <c r="J64">
        <v>2.54</v>
      </c>
      <c r="K64">
        <v>3.3000000000000002E-2</v>
      </c>
      <c r="L64" t="s">
        <v>87</v>
      </c>
    </row>
    <row r="65" spans="1:12" x14ac:dyDescent="0.3">
      <c r="A65" t="s">
        <v>98</v>
      </c>
      <c r="B65">
        <v>11</v>
      </c>
      <c r="C65">
        <v>2.794</v>
      </c>
      <c r="D65">
        <v>1.6E-2</v>
      </c>
      <c r="E65" t="s">
        <v>87</v>
      </c>
      <c r="H65" s="45" t="s">
        <v>88</v>
      </c>
      <c r="I65">
        <v>10</v>
      </c>
      <c r="J65">
        <v>2.54</v>
      </c>
      <c r="K65">
        <v>3.3000000000000002E-2</v>
      </c>
      <c r="L65" t="s">
        <v>87</v>
      </c>
    </row>
  </sheetData>
  <mergeCells count="4">
    <mergeCell ref="A56:F57"/>
    <mergeCell ref="H56:M57"/>
    <mergeCell ref="O61:V62"/>
    <mergeCell ref="Q1:Q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7BAB7-A99C-469F-88DE-865D02DCBD53}">
  <dimension ref="A1:V73"/>
  <sheetViews>
    <sheetView topLeftCell="A4" workbookViewId="0">
      <selection activeCell="K40" sqref="K40"/>
    </sheetView>
  </sheetViews>
  <sheetFormatPr defaultRowHeight="14.4" x14ac:dyDescent="0.3"/>
  <cols>
    <col min="1" max="1" width="35.44140625" bestFit="1" customWidth="1"/>
    <col min="2" max="2" width="10" bestFit="1" customWidth="1"/>
    <col min="3" max="3" width="7.88671875" customWidth="1"/>
    <col min="7" max="7" width="8.6640625" customWidth="1"/>
    <col min="8" max="11" width="14.5546875" customWidth="1"/>
    <col min="12" max="12" width="13.5546875" customWidth="1"/>
    <col min="13" max="15" width="12.88671875" customWidth="1"/>
    <col min="17" max="17" width="13.88671875" customWidth="1"/>
  </cols>
  <sheetData>
    <row r="1" spans="1:21" x14ac:dyDescent="0.3">
      <c r="A1" s="6" t="s">
        <v>23</v>
      </c>
      <c r="Q1" s="145" t="s">
        <v>60</v>
      </c>
    </row>
    <row r="2" spans="1:21" s="3" customFormat="1" x14ac:dyDescent="0.3">
      <c r="A2" s="3" t="s">
        <v>1</v>
      </c>
      <c r="B2" s="4" t="s">
        <v>9</v>
      </c>
      <c r="C2" s="4" t="s">
        <v>12</v>
      </c>
      <c r="D2" s="4" t="s">
        <v>13</v>
      </c>
      <c r="E2" s="4" t="s">
        <v>14</v>
      </c>
      <c r="F2" s="4" t="s">
        <v>10</v>
      </c>
      <c r="H2" s="4"/>
      <c r="I2" s="4" t="s">
        <v>17</v>
      </c>
      <c r="J2" s="4" t="s">
        <v>20</v>
      </c>
      <c r="K2" s="4" t="s">
        <v>19</v>
      </c>
      <c r="L2" s="4" t="s">
        <v>18</v>
      </c>
      <c r="M2" s="4" t="s">
        <v>21</v>
      </c>
      <c r="N2" s="4" t="s">
        <v>22</v>
      </c>
      <c r="Q2" s="145"/>
    </row>
    <row r="3" spans="1:21" x14ac:dyDescent="0.3">
      <c r="A3" t="s">
        <v>50</v>
      </c>
      <c r="B3" s="1">
        <v>2411</v>
      </c>
      <c r="C3" s="1">
        <v>21</v>
      </c>
      <c r="D3" s="1">
        <v>3</v>
      </c>
      <c r="E3" s="1">
        <v>2</v>
      </c>
      <c r="F3" s="1">
        <v>18</v>
      </c>
      <c r="H3" s="19"/>
      <c r="I3" s="20">
        <f t="shared" ref="I3:I11" si="0">C3/(C3+D3)</f>
        <v>0.875</v>
      </c>
      <c r="J3" s="31">
        <f t="shared" ref="J3:J11" si="1">C3/(C3+E3)</f>
        <v>0.91304347826086951</v>
      </c>
      <c r="K3" s="31">
        <f t="shared" ref="K3:K11" si="2">2*(I3*J3)/(I3+J3)</f>
        <v>0.8936170212765957</v>
      </c>
      <c r="P3" s="1">
        <v>38</v>
      </c>
      <c r="Q3" s="1">
        <f t="shared" ref="Q3:Q11" si="3">P3-E3-D3</f>
        <v>33</v>
      </c>
    </row>
    <row r="4" spans="1:21" x14ac:dyDescent="0.3">
      <c r="A4" t="s">
        <v>49</v>
      </c>
      <c r="B4" s="1">
        <v>497</v>
      </c>
      <c r="C4" s="1">
        <v>64</v>
      </c>
      <c r="D4" s="1">
        <v>16</v>
      </c>
      <c r="E4" s="1">
        <v>2</v>
      </c>
      <c r="F4" s="1">
        <v>38</v>
      </c>
      <c r="H4" s="19"/>
      <c r="I4" s="20">
        <f t="shared" si="0"/>
        <v>0.8</v>
      </c>
      <c r="J4" s="31">
        <f t="shared" si="1"/>
        <v>0.96969696969696972</v>
      </c>
      <c r="K4" s="31">
        <f t="shared" si="2"/>
        <v>0.87671232876712335</v>
      </c>
      <c r="P4" s="1">
        <v>69</v>
      </c>
      <c r="Q4" s="1">
        <f t="shared" si="3"/>
        <v>51</v>
      </c>
    </row>
    <row r="5" spans="1:21" x14ac:dyDescent="0.3">
      <c r="A5" t="s">
        <v>48</v>
      </c>
      <c r="B5" s="1">
        <v>55</v>
      </c>
      <c r="C5" s="1">
        <v>16</v>
      </c>
      <c r="D5" s="1">
        <v>0</v>
      </c>
      <c r="E5" s="1">
        <v>0</v>
      </c>
      <c r="F5" s="1">
        <v>11</v>
      </c>
      <c r="H5" s="19"/>
      <c r="I5" s="20">
        <f t="shared" si="0"/>
        <v>1</v>
      </c>
      <c r="J5" s="31">
        <f t="shared" si="1"/>
        <v>1</v>
      </c>
      <c r="K5" s="31">
        <f t="shared" si="2"/>
        <v>1</v>
      </c>
      <c r="P5" s="1">
        <v>17</v>
      </c>
      <c r="Q5" s="1">
        <f t="shared" si="3"/>
        <v>17</v>
      </c>
    </row>
    <row r="6" spans="1:21" x14ac:dyDescent="0.3">
      <c r="A6" t="s">
        <v>47</v>
      </c>
      <c r="B6" s="1">
        <v>53</v>
      </c>
      <c r="C6" s="1">
        <v>8</v>
      </c>
      <c r="D6" s="1">
        <v>1</v>
      </c>
      <c r="E6" s="1">
        <v>0</v>
      </c>
      <c r="F6" s="1">
        <v>5</v>
      </c>
      <c r="H6" s="19"/>
      <c r="I6" s="20">
        <f t="shared" si="0"/>
        <v>0.88888888888888884</v>
      </c>
      <c r="J6" s="31">
        <f t="shared" si="1"/>
        <v>1</v>
      </c>
      <c r="K6" s="31">
        <f t="shared" si="2"/>
        <v>0.94117647058823528</v>
      </c>
      <c r="P6" s="1">
        <v>10</v>
      </c>
      <c r="Q6" s="1">
        <f t="shared" si="3"/>
        <v>9</v>
      </c>
    </row>
    <row r="7" spans="1:21" x14ac:dyDescent="0.3">
      <c r="A7" t="s">
        <v>46</v>
      </c>
      <c r="B7" s="1">
        <v>338</v>
      </c>
      <c r="C7" s="1">
        <v>52</v>
      </c>
      <c r="D7" s="1">
        <v>3</v>
      </c>
      <c r="E7" s="1">
        <v>0</v>
      </c>
      <c r="F7" s="1">
        <v>42</v>
      </c>
      <c r="H7" s="19"/>
      <c r="I7" s="20">
        <f t="shared" si="0"/>
        <v>0.94545454545454544</v>
      </c>
      <c r="J7" s="31">
        <f t="shared" si="1"/>
        <v>1</v>
      </c>
      <c r="K7" s="31">
        <f t="shared" si="2"/>
        <v>0.9719626168224299</v>
      </c>
      <c r="P7" s="1">
        <v>63</v>
      </c>
      <c r="Q7" s="1">
        <f t="shared" si="3"/>
        <v>60</v>
      </c>
    </row>
    <row r="8" spans="1:21" x14ac:dyDescent="0.3">
      <c r="A8" t="s">
        <v>45</v>
      </c>
      <c r="B8" s="1">
        <v>902</v>
      </c>
      <c r="C8" s="1">
        <v>7</v>
      </c>
      <c r="D8" s="1">
        <v>0</v>
      </c>
      <c r="E8" s="1">
        <v>0</v>
      </c>
      <c r="F8" s="1">
        <v>7</v>
      </c>
      <c r="H8" s="19"/>
      <c r="I8" s="20">
        <f t="shared" si="0"/>
        <v>1</v>
      </c>
      <c r="J8" s="31">
        <f t="shared" si="1"/>
        <v>1</v>
      </c>
      <c r="K8" s="31">
        <f t="shared" si="2"/>
        <v>1</v>
      </c>
      <c r="P8" s="1">
        <v>13</v>
      </c>
      <c r="Q8" s="1">
        <f t="shared" si="3"/>
        <v>13</v>
      </c>
    </row>
    <row r="9" spans="1:21" x14ac:dyDescent="0.3">
      <c r="A9" t="s">
        <v>44</v>
      </c>
      <c r="B9" s="1">
        <v>605</v>
      </c>
      <c r="C9" s="1">
        <v>28</v>
      </c>
      <c r="D9" s="1">
        <v>3</v>
      </c>
      <c r="E9" s="1">
        <v>0</v>
      </c>
      <c r="F9" s="1">
        <v>13</v>
      </c>
      <c r="H9" s="19"/>
      <c r="I9" s="20">
        <f t="shared" si="0"/>
        <v>0.90322580645161288</v>
      </c>
      <c r="J9" s="31">
        <f t="shared" si="1"/>
        <v>1</v>
      </c>
      <c r="K9" s="31">
        <f t="shared" si="2"/>
        <v>0.94915254237288127</v>
      </c>
      <c r="P9" s="1">
        <v>33</v>
      </c>
      <c r="Q9" s="1">
        <f t="shared" si="3"/>
        <v>30</v>
      </c>
    </row>
    <row r="10" spans="1:21" x14ac:dyDescent="0.3">
      <c r="A10" t="s">
        <v>43</v>
      </c>
      <c r="B10" s="1">
        <v>1102</v>
      </c>
      <c r="C10" s="1">
        <v>11</v>
      </c>
      <c r="D10" s="1">
        <v>1</v>
      </c>
      <c r="E10" s="1">
        <v>0</v>
      </c>
      <c r="F10" s="1">
        <v>8</v>
      </c>
      <c r="H10" s="19"/>
      <c r="I10" s="20">
        <f t="shared" si="0"/>
        <v>0.91666666666666663</v>
      </c>
      <c r="J10" s="31">
        <f t="shared" si="1"/>
        <v>1</v>
      </c>
      <c r="K10" s="31">
        <f t="shared" si="2"/>
        <v>0.95652173913043481</v>
      </c>
      <c r="P10" s="1">
        <v>24</v>
      </c>
      <c r="Q10" s="1">
        <f t="shared" si="3"/>
        <v>23</v>
      </c>
      <c r="R10" s="2"/>
      <c r="S10" s="2"/>
      <c r="T10" s="2"/>
      <c r="U10" s="2"/>
    </row>
    <row r="11" spans="1:21" x14ac:dyDescent="0.3">
      <c r="A11" t="s">
        <v>42</v>
      </c>
      <c r="B11" s="1">
        <v>2331</v>
      </c>
      <c r="C11" s="1">
        <v>7</v>
      </c>
      <c r="D11" s="1">
        <v>2</v>
      </c>
      <c r="E11" s="1">
        <v>0</v>
      </c>
      <c r="F11" s="1">
        <v>5</v>
      </c>
      <c r="H11" s="19"/>
      <c r="I11" s="20">
        <f t="shared" si="0"/>
        <v>0.77777777777777779</v>
      </c>
      <c r="J11" s="31">
        <f t="shared" si="1"/>
        <v>1</v>
      </c>
      <c r="K11" s="31">
        <f t="shared" si="2"/>
        <v>0.87500000000000011</v>
      </c>
      <c r="P11" s="1">
        <v>12</v>
      </c>
      <c r="Q11" s="1">
        <f t="shared" si="3"/>
        <v>10</v>
      </c>
      <c r="R11" s="2"/>
      <c r="S11" s="2"/>
      <c r="T11" s="2"/>
      <c r="U11" s="2"/>
    </row>
    <row r="12" spans="1:21" s="5" customFormat="1" x14ac:dyDescent="0.3">
      <c r="A12" s="5" t="s">
        <v>16</v>
      </c>
      <c r="B12" s="32">
        <f>SUM(B3:B11)</f>
        <v>8294</v>
      </c>
      <c r="C12" s="32">
        <f>SUM(C3:C11)</f>
        <v>214</v>
      </c>
      <c r="D12" s="32">
        <f>SUM(D3:D11)</f>
        <v>29</v>
      </c>
      <c r="E12" s="32">
        <f>SUM(E3:E11)</f>
        <v>4</v>
      </c>
      <c r="F12" s="32">
        <f>SUM(F3:F11)</f>
        <v>147</v>
      </c>
      <c r="H12" s="33"/>
      <c r="I12" s="33">
        <f>AVERAGE(I3:I11)</f>
        <v>0.90077929835994353</v>
      </c>
      <c r="J12" s="33">
        <f>AVERAGE(J3:J11)</f>
        <v>0.98697116088420445</v>
      </c>
      <c r="K12" s="33">
        <f>AVERAGE(K3:K11)</f>
        <v>0.94046030210641129</v>
      </c>
      <c r="L12" s="36">
        <f xml:space="preserve"> STDEVP(I3:I11) / SQRT(COUNT(I3:I11))</f>
        <v>2.435224073883541E-2</v>
      </c>
      <c r="M12" s="36">
        <f xml:space="preserve"> STDEVP(J3:J11) / SQRT(COUNT(J3:J11))</f>
        <v>9.2642645968569002E-3</v>
      </c>
      <c r="N12" s="36">
        <f xml:space="preserve"> STDEVP(K3:K11) / SQRT(COUNT(K3:K11))</f>
        <v>1.5299291114069989E-2</v>
      </c>
      <c r="O12" s="5">
        <f>COUNTA(A:A)-2</f>
        <v>56</v>
      </c>
      <c r="P12" s="34">
        <f>SUM(P2:P11)</f>
        <v>279</v>
      </c>
      <c r="Q12" s="34">
        <f>SUM(Q1:Q11)</f>
        <v>246</v>
      </c>
      <c r="R12" s="35"/>
      <c r="S12" s="35"/>
      <c r="T12" s="35"/>
      <c r="U12" s="35"/>
    </row>
    <row r="14" spans="1:21" x14ac:dyDescent="0.3">
      <c r="Q14" t="s">
        <v>159</v>
      </c>
    </row>
    <row r="15" spans="1:21" x14ac:dyDescent="0.3">
      <c r="A15" s="6" t="s">
        <v>51</v>
      </c>
    </row>
    <row r="16" spans="1:21" x14ac:dyDescent="0.3">
      <c r="A16" s="29" t="s">
        <v>1</v>
      </c>
      <c r="B16" s="30" t="s">
        <v>9</v>
      </c>
      <c r="C16" s="30" t="s">
        <v>12</v>
      </c>
      <c r="D16" s="30" t="s">
        <v>13</v>
      </c>
      <c r="E16" s="30" t="s">
        <v>14</v>
      </c>
      <c r="F16" s="30" t="s">
        <v>10</v>
      </c>
      <c r="G16" s="30"/>
      <c r="H16" s="30"/>
      <c r="I16" s="30" t="s">
        <v>17</v>
      </c>
      <c r="J16" s="30" t="s">
        <v>20</v>
      </c>
      <c r="K16" s="30" t="s">
        <v>19</v>
      </c>
      <c r="L16" s="30" t="s">
        <v>18</v>
      </c>
      <c r="M16" s="30" t="s">
        <v>21</v>
      </c>
      <c r="N16" s="30" t="s">
        <v>22</v>
      </c>
    </row>
    <row r="17" spans="1:14" x14ac:dyDescent="0.3">
      <c r="A17" t="s">
        <v>50</v>
      </c>
      <c r="B17" s="1">
        <v>2411</v>
      </c>
      <c r="C17" s="1">
        <v>10</v>
      </c>
      <c r="D17" s="1">
        <v>20</v>
      </c>
      <c r="E17" s="1">
        <v>11</v>
      </c>
      <c r="F17" s="1">
        <v>18</v>
      </c>
      <c r="G17" s="19"/>
      <c r="H17" s="19"/>
      <c r="I17" s="20">
        <f>C17/(C17+D17)</f>
        <v>0.33333333333333331</v>
      </c>
      <c r="J17" s="31">
        <f t="shared" ref="J17:J25" si="4">C17/(C17+E17)</f>
        <v>0.47619047619047616</v>
      </c>
      <c r="K17" s="31">
        <f>2*(I17*J17)/(I17+J17)</f>
        <v>0.39215686274509803</v>
      </c>
    </row>
    <row r="18" spans="1:14" x14ac:dyDescent="0.3">
      <c r="A18" t="s">
        <v>49</v>
      </c>
      <c r="B18" s="1">
        <v>497</v>
      </c>
      <c r="C18" s="1">
        <v>27</v>
      </c>
      <c r="D18" s="1">
        <v>5</v>
      </c>
      <c r="E18" s="1">
        <v>37</v>
      </c>
      <c r="F18" s="1">
        <v>38</v>
      </c>
      <c r="G18" s="19"/>
      <c r="H18" s="19"/>
      <c r="I18" s="20">
        <f t="shared" ref="I18:I25" si="5">C18/(C18+D18)</f>
        <v>0.84375</v>
      </c>
      <c r="J18" s="31">
        <f t="shared" si="4"/>
        <v>0.421875</v>
      </c>
      <c r="K18" s="31">
        <f t="shared" ref="K18:K25" si="6">2*(I18*J18)/(I18+J18)</f>
        <v>0.5625</v>
      </c>
    </row>
    <row r="19" spans="1:14" x14ac:dyDescent="0.3">
      <c r="A19" t="s">
        <v>48</v>
      </c>
      <c r="B19" s="1">
        <v>55</v>
      </c>
      <c r="C19" s="1">
        <v>7</v>
      </c>
      <c r="D19" s="1">
        <v>1</v>
      </c>
      <c r="E19" s="1">
        <v>9</v>
      </c>
      <c r="F19" s="1">
        <v>11</v>
      </c>
      <c r="G19" s="19"/>
      <c r="H19" s="19"/>
      <c r="I19" s="20">
        <f t="shared" si="5"/>
        <v>0.875</v>
      </c>
      <c r="J19" s="31">
        <f t="shared" si="4"/>
        <v>0.4375</v>
      </c>
      <c r="K19" s="31">
        <f t="shared" si="6"/>
        <v>0.58333333333333337</v>
      </c>
    </row>
    <row r="20" spans="1:14" x14ac:dyDescent="0.3">
      <c r="A20" t="s">
        <v>47</v>
      </c>
      <c r="B20" s="1">
        <v>53</v>
      </c>
      <c r="C20" s="1">
        <v>2</v>
      </c>
      <c r="D20" s="1">
        <v>0</v>
      </c>
      <c r="E20" s="1">
        <v>6</v>
      </c>
      <c r="F20" s="1">
        <v>5</v>
      </c>
      <c r="G20" s="19"/>
      <c r="H20" s="19"/>
      <c r="I20" s="20">
        <f t="shared" si="5"/>
        <v>1</v>
      </c>
      <c r="J20" s="31">
        <f t="shared" si="4"/>
        <v>0.25</v>
      </c>
      <c r="K20" s="31">
        <f t="shared" si="6"/>
        <v>0.4</v>
      </c>
    </row>
    <row r="21" spans="1:14" x14ac:dyDescent="0.3">
      <c r="A21" t="s">
        <v>46</v>
      </c>
      <c r="B21" s="1">
        <v>338</v>
      </c>
      <c r="C21" s="1">
        <v>9</v>
      </c>
      <c r="D21" s="1">
        <v>17</v>
      </c>
      <c r="E21" s="1">
        <v>43</v>
      </c>
      <c r="F21" s="1">
        <v>42</v>
      </c>
      <c r="G21" s="19"/>
      <c r="H21" s="19"/>
      <c r="I21" s="20">
        <f t="shared" si="5"/>
        <v>0.34615384615384615</v>
      </c>
      <c r="J21" s="31">
        <f t="shared" si="4"/>
        <v>0.17307692307692307</v>
      </c>
      <c r="K21" s="31">
        <f t="shared" si="6"/>
        <v>0.23076923076923078</v>
      </c>
    </row>
    <row r="22" spans="1:14" x14ac:dyDescent="0.3">
      <c r="A22" t="s">
        <v>45</v>
      </c>
      <c r="B22" s="1">
        <v>902</v>
      </c>
      <c r="C22" s="1">
        <v>1</v>
      </c>
      <c r="D22" s="1">
        <v>0</v>
      </c>
      <c r="E22" s="1">
        <v>6</v>
      </c>
      <c r="F22" s="1">
        <v>7</v>
      </c>
      <c r="G22" s="19"/>
      <c r="H22" s="19"/>
      <c r="I22" s="20">
        <f t="shared" si="5"/>
        <v>1</v>
      </c>
      <c r="J22" s="31">
        <f t="shared" si="4"/>
        <v>0.14285714285714285</v>
      </c>
      <c r="K22" s="31">
        <f t="shared" si="6"/>
        <v>0.25</v>
      </c>
    </row>
    <row r="23" spans="1:14" x14ac:dyDescent="0.3">
      <c r="A23" t="s">
        <v>44</v>
      </c>
      <c r="B23" s="1">
        <v>605</v>
      </c>
      <c r="C23" s="1">
        <v>5</v>
      </c>
      <c r="D23" s="1">
        <v>0</v>
      </c>
      <c r="E23" s="1">
        <v>23</v>
      </c>
      <c r="F23" s="1">
        <v>13</v>
      </c>
      <c r="G23" s="19"/>
      <c r="H23" s="19"/>
      <c r="I23" s="20">
        <f t="shared" si="5"/>
        <v>1</v>
      </c>
      <c r="J23" s="31">
        <f t="shared" si="4"/>
        <v>0.17857142857142858</v>
      </c>
      <c r="K23" s="31">
        <f t="shared" si="6"/>
        <v>0.30303030303030304</v>
      </c>
    </row>
    <row r="24" spans="1:14" x14ac:dyDescent="0.3">
      <c r="A24" t="s">
        <v>43</v>
      </c>
      <c r="B24" s="1">
        <v>1102</v>
      </c>
      <c r="C24" s="1">
        <v>2</v>
      </c>
      <c r="D24" s="1">
        <v>1</v>
      </c>
      <c r="E24" s="1">
        <v>9</v>
      </c>
      <c r="F24" s="1">
        <v>8</v>
      </c>
      <c r="G24" s="19"/>
      <c r="H24" s="19"/>
      <c r="I24" s="20">
        <f t="shared" si="5"/>
        <v>0.66666666666666663</v>
      </c>
      <c r="J24" s="31">
        <f t="shared" si="4"/>
        <v>0.18181818181818182</v>
      </c>
      <c r="K24" s="31">
        <f t="shared" si="6"/>
        <v>0.28571428571428575</v>
      </c>
    </row>
    <row r="25" spans="1:14" x14ac:dyDescent="0.3">
      <c r="A25" t="s">
        <v>42</v>
      </c>
      <c r="B25" s="1">
        <v>2331</v>
      </c>
      <c r="C25" s="1">
        <v>3</v>
      </c>
      <c r="D25" s="1">
        <v>0</v>
      </c>
      <c r="E25" s="1">
        <v>4</v>
      </c>
      <c r="F25" s="1">
        <v>5</v>
      </c>
      <c r="G25" s="19"/>
      <c r="H25" s="19"/>
      <c r="I25" s="20">
        <f t="shared" si="5"/>
        <v>1</v>
      </c>
      <c r="J25" s="31">
        <f t="shared" si="4"/>
        <v>0.42857142857142855</v>
      </c>
      <c r="K25" s="31">
        <f t="shared" si="6"/>
        <v>0.6</v>
      </c>
    </row>
    <row r="26" spans="1:14" s="5" customFormat="1" x14ac:dyDescent="0.3">
      <c r="A26" s="5" t="s">
        <v>16</v>
      </c>
      <c r="B26" s="32">
        <f t="shared" ref="B26:D26" si="7">SUM(B17:B25)</f>
        <v>8294</v>
      </c>
      <c r="C26" s="32">
        <f>SUM(C17:C25)</f>
        <v>66</v>
      </c>
      <c r="D26" s="32">
        <f t="shared" si="7"/>
        <v>44</v>
      </c>
      <c r="E26" s="32">
        <f>SUM(E17:E25)</f>
        <v>148</v>
      </c>
      <c r="F26" s="32">
        <f>SUM(F17:F25)</f>
        <v>147</v>
      </c>
      <c r="G26" s="33"/>
      <c r="H26" s="33"/>
      <c r="I26" s="33">
        <f>AVERAGE(I17:I25)</f>
        <v>0.78498931623931623</v>
      </c>
      <c r="J26" s="33">
        <f t="shared" ref="J26:K26" si="8">AVERAGE(J17:J25)</f>
        <v>0.29894006456506456</v>
      </c>
      <c r="K26" s="33">
        <f t="shared" si="8"/>
        <v>0.40083377951025012</v>
      </c>
      <c r="L26" s="36">
        <f xml:space="preserve"> STDEVP(I17:I25) / SQRT(COUNT(I17:I25))</f>
        <v>8.656996483782714E-2</v>
      </c>
      <c r="M26" s="36">
        <f xml:space="preserve"> STDEVP(J17:J25) / SQRT(COUNT(J17:J25))</f>
        <v>4.3509405215193753E-2</v>
      </c>
      <c r="N26" s="36">
        <f xml:space="preserve"> STDEVP(K17:K25) / SQRT(COUNT(K17:K25))</f>
        <v>4.6304949885166924E-2</v>
      </c>
    </row>
    <row r="29" spans="1:14" x14ac:dyDescent="0.3">
      <c r="A29" s="6" t="s">
        <v>52</v>
      </c>
    </row>
    <row r="30" spans="1:14" x14ac:dyDescent="0.3">
      <c r="A30" s="10" t="s">
        <v>1</v>
      </c>
      <c r="B30" s="9"/>
      <c r="C30" s="9" t="s">
        <v>12</v>
      </c>
      <c r="D30" s="9" t="s">
        <v>13</v>
      </c>
      <c r="E30" s="9" t="s">
        <v>14</v>
      </c>
      <c r="F30" s="9" t="s">
        <v>10</v>
      </c>
      <c r="G30" s="9"/>
      <c r="H30" s="9"/>
      <c r="I30" s="9" t="s">
        <v>17</v>
      </c>
      <c r="J30" s="9" t="s">
        <v>20</v>
      </c>
      <c r="K30" s="9" t="s">
        <v>19</v>
      </c>
      <c r="L30" s="9" t="s">
        <v>18</v>
      </c>
      <c r="M30" s="9" t="s">
        <v>21</v>
      </c>
      <c r="N30" s="9" t="s">
        <v>22</v>
      </c>
    </row>
    <row r="31" spans="1:14" x14ac:dyDescent="0.3">
      <c r="A31" t="s">
        <v>50</v>
      </c>
      <c r="B31" s="1"/>
      <c r="C31" s="1">
        <v>0</v>
      </c>
      <c r="D31" s="1">
        <v>1</v>
      </c>
      <c r="E31" s="1">
        <v>18</v>
      </c>
      <c r="F31" s="1">
        <v>18</v>
      </c>
      <c r="H31" s="19"/>
      <c r="I31" s="20">
        <v>0</v>
      </c>
      <c r="J31" s="31">
        <v>0</v>
      </c>
      <c r="K31" s="120" t="e">
        <f>2*(I31*J31)/(I31+J31)</f>
        <v>#DIV/0!</v>
      </c>
    </row>
    <row r="32" spans="1:14" x14ac:dyDescent="0.3">
      <c r="A32" t="s">
        <v>49</v>
      </c>
      <c r="B32" s="1"/>
      <c r="C32" s="1">
        <v>0</v>
      </c>
      <c r="D32" s="1">
        <v>1</v>
      </c>
      <c r="E32" s="1">
        <v>38</v>
      </c>
      <c r="F32" s="1">
        <v>38</v>
      </c>
      <c r="H32" s="19"/>
      <c r="I32" s="20">
        <v>0</v>
      </c>
      <c r="J32" s="31">
        <v>0</v>
      </c>
      <c r="K32" s="120" t="e">
        <f t="shared" ref="K32:K39" si="9">2*(I32*J32)/(I32+J32)</f>
        <v>#DIV/0!</v>
      </c>
    </row>
    <row r="33" spans="1:18" x14ac:dyDescent="0.3">
      <c r="A33" t="s">
        <v>48</v>
      </c>
      <c r="B33" s="1"/>
      <c r="C33" s="1">
        <v>0</v>
      </c>
      <c r="D33" s="1">
        <v>1</v>
      </c>
      <c r="E33" s="1">
        <v>11</v>
      </c>
      <c r="F33" s="1">
        <v>11</v>
      </c>
      <c r="H33" s="19"/>
      <c r="I33" s="20">
        <v>0</v>
      </c>
      <c r="J33" s="31">
        <v>0</v>
      </c>
      <c r="K33" s="120" t="e">
        <f t="shared" si="9"/>
        <v>#DIV/0!</v>
      </c>
    </row>
    <row r="34" spans="1:18" x14ac:dyDescent="0.3">
      <c r="A34" t="s">
        <v>47</v>
      </c>
      <c r="B34" s="1"/>
      <c r="C34" s="1">
        <v>1</v>
      </c>
      <c r="D34" s="1">
        <v>3</v>
      </c>
      <c r="E34" s="1">
        <v>4</v>
      </c>
      <c r="F34" s="1">
        <v>5</v>
      </c>
      <c r="H34" s="19"/>
      <c r="I34" s="20">
        <v>0.25</v>
      </c>
      <c r="J34" s="31">
        <v>0.2</v>
      </c>
      <c r="K34" s="120">
        <f t="shared" si="9"/>
        <v>0.22222222222222224</v>
      </c>
    </row>
    <row r="35" spans="1:18" x14ac:dyDescent="0.3">
      <c r="A35" t="s">
        <v>46</v>
      </c>
      <c r="B35" s="1"/>
      <c r="C35" s="1">
        <v>4</v>
      </c>
      <c r="D35" s="1">
        <v>5</v>
      </c>
      <c r="E35" s="1">
        <v>38</v>
      </c>
      <c r="F35" s="1">
        <v>42</v>
      </c>
      <c r="H35" s="19"/>
      <c r="I35" s="20">
        <v>0.44444444444444442</v>
      </c>
      <c r="J35" s="31">
        <v>9.5238095238095233E-2</v>
      </c>
      <c r="K35" s="120">
        <f t="shared" si="9"/>
        <v>0.15686274509803921</v>
      </c>
    </row>
    <row r="36" spans="1:18" x14ac:dyDescent="0.3">
      <c r="A36" t="s">
        <v>45</v>
      </c>
      <c r="B36" s="1"/>
      <c r="C36" s="1">
        <v>2</v>
      </c>
      <c r="D36" s="1">
        <v>0</v>
      </c>
      <c r="E36" s="1">
        <v>5</v>
      </c>
      <c r="F36" s="1">
        <v>7</v>
      </c>
      <c r="H36" s="19"/>
      <c r="I36" s="20">
        <v>1</v>
      </c>
      <c r="J36" s="31">
        <v>0.2857142857142857</v>
      </c>
      <c r="K36" s="120">
        <f t="shared" si="9"/>
        <v>0.44444444444444448</v>
      </c>
    </row>
    <row r="37" spans="1:18" x14ac:dyDescent="0.3">
      <c r="A37" t="s">
        <v>44</v>
      </c>
      <c r="B37" s="1"/>
      <c r="C37" s="1">
        <v>1</v>
      </c>
      <c r="D37" s="1">
        <v>2</v>
      </c>
      <c r="E37" s="1">
        <v>12</v>
      </c>
      <c r="F37" s="1">
        <v>13</v>
      </c>
      <c r="H37" s="19"/>
      <c r="I37" s="20">
        <v>0.33333333333333331</v>
      </c>
      <c r="J37" s="31">
        <v>7.6923076923076927E-2</v>
      </c>
      <c r="K37" s="120">
        <f t="shared" si="9"/>
        <v>0.125</v>
      </c>
      <c r="R37" t="s">
        <v>41</v>
      </c>
    </row>
    <row r="38" spans="1:18" x14ac:dyDescent="0.3">
      <c r="A38" t="s">
        <v>43</v>
      </c>
      <c r="B38" s="1"/>
      <c r="C38" s="1">
        <v>0</v>
      </c>
      <c r="D38" s="1">
        <v>1</v>
      </c>
      <c r="E38" s="1">
        <v>8</v>
      </c>
      <c r="F38" s="1">
        <v>8</v>
      </c>
      <c r="H38" s="19"/>
      <c r="I38" s="20">
        <v>0</v>
      </c>
      <c r="J38" s="31">
        <v>0</v>
      </c>
      <c r="K38" s="120" t="e">
        <f t="shared" si="9"/>
        <v>#DIV/0!</v>
      </c>
    </row>
    <row r="39" spans="1:18" x14ac:dyDescent="0.3">
      <c r="A39" t="s">
        <v>42</v>
      </c>
      <c r="B39" s="1"/>
      <c r="C39" s="1">
        <v>0</v>
      </c>
      <c r="D39" s="1">
        <v>1</v>
      </c>
      <c r="E39" s="1">
        <v>5</v>
      </c>
      <c r="F39" s="1">
        <v>5</v>
      </c>
      <c r="H39" s="19"/>
      <c r="I39" s="20">
        <v>0</v>
      </c>
      <c r="J39" s="31">
        <v>0</v>
      </c>
      <c r="K39" s="120" t="e">
        <f t="shared" si="9"/>
        <v>#DIV/0!</v>
      </c>
    </row>
    <row r="40" spans="1:18" s="5" customFormat="1" x14ac:dyDescent="0.3">
      <c r="A40" s="5" t="s">
        <v>16</v>
      </c>
      <c r="B40" s="32"/>
      <c r="C40" s="32">
        <v>8</v>
      </c>
      <c r="D40" s="32">
        <v>15</v>
      </c>
      <c r="E40" s="32">
        <v>139</v>
      </c>
      <c r="F40" s="32">
        <v>147</v>
      </c>
      <c r="H40" s="33"/>
      <c r="I40" s="33">
        <v>0.22530864197530864</v>
      </c>
      <c r="J40" s="33">
        <v>7.3097273097273083E-2</v>
      </c>
      <c r="K40" s="33" t="e">
        <f>AVERAGE(K31:K39)</f>
        <v>#DIV/0!</v>
      </c>
      <c r="L40" s="35">
        <v>0.10624140447263858</v>
      </c>
      <c r="M40" s="35">
        <v>3.3060215470010028E-2</v>
      </c>
      <c r="N40" s="35" t="e">
        <v>#DIV/0!</v>
      </c>
    </row>
    <row r="43" spans="1:18" x14ac:dyDescent="0.3">
      <c r="A43" s="5" t="s">
        <v>64</v>
      </c>
    </row>
    <row r="44" spans="1:18" x14ac:dyDescent="0.3">
      <c r="A44" t="s">
        <v>126</v>
      </c>
      <c r="H44" t="s">
        <v>126</v>
      </c>
      <c r="O44" t="s">
        <v>148</v>
      </c>
    </row>
    <row r="46" spans="1:18" x14ac:dyDescent="0.3">
      <c r="A46" t="s">
        <v>308</v>
      </c>
      <c r="H46" t="s">
        <v>308</v>
      </c>
      <c r="O46" t="s">
        <v>308</v>
      </c>
    </row>
    <row r="47" spans="1:18" x14ac:dyDescent="0.3">
      <c r="A47" t="s">
        <v>99</v>
      </c>
      <c r="B47" t="s">
        <v>100</v>
      </c>
      <c r="C47" t="s">
        <v>140</v>
      </c>
      <c r="H47" t="s">
        <v>99</v>
      </c>
      <c r="J47" t="s">
        <v>157</v>
      </c>
      <c r="O47" t="s">
        <v>99</v>
      </c>
      <c r="R47" t="s">
        <v>158</v>
      </c>
    </row>
    <row r="49" spans="1:22" x14ac:dyDescent="0.3">
      <c r="A49" t="s">
        <v>102</v>
      </c>
      <c r="B49" t="s">
        <v>100</v>
      </c>
      <c r="C49" t="s">
        <v>141</v>
      </c>
      <c r="O49" t="s">
        <v>149</v>
      </c>
      <c r="P49" t="s">
        <v>67</v>
      </c>
      <c r="Q49" t="s">
        <v>68</v>
      </c>
      <c r="R49" t="s">
        <v>105</v>
      </c>
      <c r="S49" t="s">
        <v>106</v>
      </c>
      <c r="T49" t="s">
        <v>55</v>
      </c>
    </row>
    <row r="50" spans="1:22" x14ac:dyDescent="0.3">
      <c r="H50" t="s">
        <v>145</v>
      </c>
      <c r="O50" t="s">
        <v>94</v>
      </c>
      <c r="P50">
        <v>8</v>
      </c>
      <c r="Q50">
        <v>0</v>
      </c>
      <c r="R50">
        <v>0.94899999999999995</v>
      </c>
      <c r="S50">
        <v>4.4900000000000002E-2</v>
      </c>
      <c r="T50">
        <v>1.5900000000000001E-2</v>
      </c>
    </row>
    <row r="51" spans="1:22" x14ac:dyDescent="0.3">
      <c r="A51" t="s">
        <v>104</v>
      </c>
      <c r="B51" t="s">
        <v>67</v>
      </c>
      <c r="C51" t="s">
        <v>68</v>
      </c>
      <c r="D51" t="s">
        <v>105</v>
      </c>
      <c r="E51" t="s">
        <v>106</v>
      </c>
      <c r="F51" t="s">
        <v>55</v>
      </c>
      <c r="O51" t="s">
        <v>89</v>
      </c>
      <c r="P51">
        <v>8</v>
      </c>
      <c r="Q51">
        <v>0</v>
      </c>
      <c r="R51">
        <v>0.375</v>
      </c>
      <c r="S51">
        <v>0.13400000000000001</v>
      </c>
      <c r="T51">
        <v>4.7500000000000001E-2</v>
      </c>
    </row>
    <row r="52" spans="1:22" x14ac:dyDescent="0.3">
      <c r="A52" t="s">
        <v>82</v>
      </c>
      <c r="B52">
        <v>8</v>
      </c>
      <c r="C52">
        <v>0</v>
      </c>
      <c r="D52">
        <v>0.91700000000000004</v>
      </c>
      <c r="E52">
        <v>6.6500000000000004E-2</v>
      </c>
      <c r="F52">
        <v>2.35E-2</v>
      </c>
      <c r="H52" t="s">
        <v>65</v>
      </c>
      <c r="I52" t="s">
        <v>144</v>
      </c>
      <c r="O52" t="s">
        <v>150</v>
      </c>
      <c r="P52">
        <v>8</v>
      </c>
      <c r="Q52">
        <v>0</v>
      </c>
      <c r="R52">
        <v>0.57399999999999995</v>
      </c>
      <c r="S52">
        <v>0.155</v>
      </c>
      <c r="T52">
        <v>5.4800000000000001E-2</v>
      </c>
    </row>
    <row r="53" spans="1:22" x14ac:dyDescent="0.3">
      <c r="A53" t="s">
        <v>70</v>
      </c>
      <c r="B53">
        <v>8</v>
      </c>
      <c r="C53">
        <v>0</v>
      </c>
      <c r="D53">
        <v>0.75900000000000001</v>
      </c>
      <c r="E53">
        <v>0.28100000000000003</v>
      </c>
      <c r="F53">
        <v>9.9500000000000005E-2</v>
      </c>
    </row>
    <row r="54" spans="1:22" x14ac:dyDescent="0.3">
      <c r="A54" t="s">
        <v>71</v>
      </c>
      <c r="B54">
        <v>8</v>
      </c>
      <c r="C54">
        <v>0</v>
      </c>
      <c r="D54">
        <v>0.253</v>
      </c>
      <c r="E54">
        <v>0.34899999999999998</v>
      </c>
      <c r="F54">
        <v>0.124</v>
      </c>
      <c r="H54" t="s">
        <v>308</v>
      </c>
      <c r="O54" t="s">
        <v>151</v>
      </c>
    </row>
    <row r="56" spans="1:22" x14ac:dyDescent="0.3">
      <c r="A56" t="s">
        <v>107</v>
      </c>
      <c r="B56" t="s">
        <v>108</v>
      </c>
      <c r="C56" t="s">
        <v>109</v>
      </c>
      <c r="D56" t="s">
        <v>110</v>
      </c>
      <c r="E56" t="s">
        <v>111</v>
      </c>
      <c r="F56" t="s">
        <v>112</v>
      </c>
      <c r="H56" t="s">
        <v>66</v>
      </c>
      <c r="I56" t="s">
        <v>67</v>
      </c>
      <c r="J56" t="s">
        <v>68</v>
      </c>
      <c r="K56" t="s">
        <v>69</v>
      </c>
      <c r="L56" s="40">
        <v>0.25</v>
      </c>
      <c r="M56" s="40">
        <v>0.75</v>
      </c>
      <c r="O56" t="s">
        <v>152</v>
      </c>
    </row>
    <row r="57" spans="1:22" x14ac:dyDescent="0.3">
      <c r="A57" t="s">
        <v>113</v>
      </c>
      <c r="B57">
        <v>2</v>
      </c>
      <c r="C57">
        <v>1.93</v>
      </c>
      <c r="D57">
        <v>0.96499999999999997</v>
      </c>
      <c r="E57">
        <v>14.067</v>
      </c>
      <c r="F57" t="s">
        <v>86</v>
      </c>
      <c r="H57" t="s">
        <v>93</v>
      </c>
      <c r="I57">
        <v>8</v>
      </c>
      <c r="J57">
        <v>0</v>
      </c>
      <c r="K57">
        <v>1</v>
      </c>
      <c r="L57">
        <v>0.97799999999999998</v>
      </c>
      <c r="M57">
        <v>1</v>
      </c>
    </row>
    <row r="58" spans="1:22" x14ac:dyDescent="0.3">
      <c r="A58" t="s">
        <v>114</v>
      </c>
      <c r="B58">
        <v>21</v>
      </c>
      <c r="C58">
        <v>1.4410000000000001</v>
      </c>
      <c r="D58">
        <v>6.8599999999999994E-2</v>
      </c>
      <c r="H58" t="s">
        <v>83</v>
      </c>
      <c r="I58">
        <v>8</v>
      </c>
      <c r="J58">
        <v>0</v>
      </c>
      <c r="K58">
        <v>0.215</v>
      </c>
      <c r="L58">
        <v>0.17199999999999999</v>
      </c>
      <c r="M58">
        <v>0.435</v>
      </c>
      <c r="O58" t="s">
        <v>153</v>
      </c>
    </row>
    <row r="59" spans="1:22" x14ac:dyDescent="0.3">
      <c r="A59" t="s">
        <v>16</v>
      </c>
      <c r="B59">
        <v>23</v>
      </c>
      <c r="C59">
        <v>3.37</v>
      </c>
      <c r="H59" t="s">
        <v>84</v>
      </c>
      <c r="I59">
        <v>8</v>
      </c>
      <c r="J59">
        <v>0</v>
      </c>
      <c r="K59">
        <v>0.04</v>
      </c>
      <c r="L59">
        <v>0</v>
      </c>
      <c r="M59">
        <v>0.17499999999999999</v>
      </c>
    </row>
    <row r="60" spans="1:22" x14ac:dyDescent="0.3">
      <c r="O60" s="144" t="s">
        <v>154</v>
      </c>
      <c r="P60" s="144"/>
      <c r="Q60" s="144"/>
      <c r="R60" s="144"/>
      <c r="S60" s="144"/>
      <c r="T60" s="144"/>
      <c r="U60" s="144"/>
      <c r="V60" s="144"/>
    </row>
    <row r="61" spans="1:22" x14ac:dyDescent="0.3">
      <c r="A61" s="144" t="s">
        <v>115</v>
      </c>
      <c r="B61" s="144"/>
      <c r="C61" s="144"/>
      <c r="D61" s="144"/>
      <c r="E61" s="144"/>
      <c r="F61" s="144"/>
      <c r="H61" t="s">
        <v>146</v>
      </c>
      <c r="O61" s="144"/>
      <c r="P61" s="144"/>
      <c r="Q61" s="144"/>
      <c r="R61" s="144"/>
      <c r="S61" s="144"/>
      <c r="T61" s="144"/>
      <c r="U61" s="144"/>
      <c r="V61" s="144"/>
    </row>
    <row r="62" spans="1:22" x14ac:dyDescent="0.3">
      <c r="A62" s="144"/>
      <c r="B62" s="144"/>
      <c r="C62" s="144"/>
      <c r="D62" s="144"/>
      <c r="E62" s="144"/>
      <c r="F62" s="144"/>
      <c r="O62" t="s">
        <v>155</v>
      </c>
    </row>
    <row r="63" spans="1:22" x14ac:dyDescent="0.3">
      <c r="A63" t="s">
        <v>142</v>
      </c>
      <c r="H63" s="144" t="s">
        <v>85</v>
      </c>
      <c r="I63" s="144"/>
      <c r="J63" s="144"/>
      <c r="K63" s="144"/>
      <c r="L63" s="144"/>
      <c r="M63" s="144"/>
    </row>
    <row r="64" spans="1:22" ht="14.4" customHeight="1" x14ac:dyDescent="0.3">
      <c r="H64" s="144"/>
      <c r="I64" s="144"/>
      <c r="J64" s="144"/>
      <c r="K64" s="144"/>
      <c r="L64" s="144"/>
      <c r="M64" s="144"/>
      <c r="O64" s="144" t="s">
        <v>156</v>
      </c>
      <c r="P64" s="144"/>
      <c r="Q64" s="144"/>
      <c r="R64" s="144"/>
      <c r="S64" s="144"/>
      <c r="T64" s="144"/>
      <c r="U64" s="144"/>
      <c r="V64" s="144"/>
    </row>
    <row r="65" spans="1:22" x14ac:dyDescent="0.3">
      <c r="A65" t="s">
        <v>117</v>
      </c>
      <c r="H65" t="s">
        <v>72</v>
      </c>
      <c r="O65" s="144"/>
      <c r="P65" s="144"/>
      <c r="Q65" s="144"/>
      <c r="R65" s="144"/>
      <c r="S65" s="144"/>
      <c r="T65" s="144"/>
      <c r="U65" s="144"/>
      <c r="V65" s="144"/>
    </row>
    <row r="66" spans="1:22" x14ac:dyDescent="0.3">
      <c r="A66" t="s">
        <v>118</v>
      </c>
      <c r="O66" s="144"/>
      <c r="P66" s="144"/>
      <c r="Q66" s="144"/>
      <c r="R66" s="144"/>
      <c r="S66" s="144"/>
      <c r="T66" s="144"/>
      <c r="U66" s="144"/>
      <c r="V66" s="144"/>
    </row>
    <row r="67" spans="1:22" x14ac:dyDescent="0.3">
      <c r="A67" t="s">
        <v>119</v>
      </c>
      <c r="H67" t="s">
        <v>73</v>
      </c>
      <c r="O67" s="144"/>
      <c r="P67" s="144"/>
      <c r="Q67" s="144"/>
      <c r="R67" s="144"/>
      <c r="S67" s="144"/>
      <c r="T67" s="144"/>
      <c r="U67" s="144"/>
      <c r="V67" s="144"/>
    </row>
    <row r="68" spans="1:22" x14ac:dyDescent="0.3">
      <c r="A68" t="s">
        <v>74</v>
      </c>
      <c r="B68" t="s">
        <v>120</v>
      </c>
      <c r="C68" t="s">
        <v>121</v>
      </c>
      <c r="D68" t="s">
        <v>77</v>
      </c>
      <c r="E68" t="s">
        <v>78</v>
      </c>
    </row>
    <row r="69" spans="1:22" x14ac:dyDescent="0.3">
      <c r="A69" t="s">
        <v>123</v>
      </c>
      <c r="B69">
        <v>0.66500000000000004</v>
      </c>
      <c r="C69">
        <v>5.0780000000000003</v>
      </c>
      <c r="D69" t="s">
        <v>86</v>
      </c>
      <c r="E69" t="s">
        <v>87</v>
      </c>
      <c r="H69" t="s">
        <v>74</v>
      </c>
      <c r="I69" t="s">
        <v>75</v>
      </c>
      <c r="J69" t="s">
        <v>76</v>
      </c>
      <c r="K69" t="s">
        <v>77</v>
      </c>
      <c r="L69" t="s">
        <v>78</v>
      </c>
    </row>
    <row r="70" spans="1:22" x14ac:dyDescent="0.3">
      <c r="A70" t="s">
        <v>122</v>
      </c>
      <c r="B70">
        <v>0.50600000000000001</v>
      </c>
      <c r="C70">
        <v>3.8660000000000001</v>
      </c>
      <c r="D70">
        <v>2E-3</v>
      </c>
      <c r="E70" t="s">
        <v>87</v>
      </c>
      <c r="H70" t="s">
        <v>95</v>
      </c>
      <c r="I70">
        <v>14.875</v>
      </c>
      <c r="J70">
        <v>4.2069999999999999</v>
      </c>
      <c r="K70" t="s">
        <v>86</v>
      </c>
      <c r="L70" t="s">
        <v>87</v>
      </c>
    </row>
    <row r="71" spans="1:22" x14ac:dyDescent="0.3">
      <c r="A71" t="s">
        <v>143</v>
      </c>
      <c r="B71">
        <v>0.159</v>
      </c>
      <c r="C71">
        <v>1.212</v>
      </c>
      <c r="D71">
        <v>0.23899999999999999</v>
      </c>
      <c r="E71" t="s">
        <v>80</v>
      </c>
      <c r="H71" t="s">
        <v>97</v>
      </c>
      <c r="I71">
        <v>9.125</v>
      </c>
      <c r="J71">
        <v>2.581</v>
      </c>
      <c r="K71">
        <v>0.03</v>
      </c>
      <c r="L71" t="s">
        <v>87</v>
      </c>
    </row>
    <row r="72" spans="1:22" x14ac:dyDescent="0.3">
      <c r="H72" t="s">
        <v>88</v>
      </c>
      <c r="I72">
        <v>5.75</v>
      </c>
      <c r="J72">
        <v>1.6259999999999999</v>
      </c>
      <c r="K72">
        <v>0.312</v>
      </c>
      <c r="L72" t="s">
        <v>80</v>
      </c>
    </row>
    <row r="73" spans="1:22" x14ac:dyDescent="0.3">
      <c r="H73" t="s">
        <v>147</v>
      </c>
    </row>
  </sheetData>
  <mergeCells count="5">
    <mergeCell ref="Q1:Q2"/>
    <mergeCell ref="A61:F62"/>
    <mergeCell ref="H63:M64"/>
    <mergeCell ref="O60:V61"/>
    <mergeCell ref="O64:V6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056BA-450B-4791-8CC7-91400C5A6F91}">
  <dimension ref="A1:K31"/>
  <sheetViews>
    <sheetView workbookViewId="0">
      <selection activeCell="H24" sqref="H24"/>
    </sheetView>
  </sheetViews>
  <sheetFormatPr defaultRowHeight="14.4" x14ac:dyDescent="0.3"/>
  <cols>
    <col min="1" max="1" width="27.77734375" bestFit="1" customWidth="1"/>
    <col min="2" max="4" width="21.33203125" bestFit="1" customWidth="1"/>
    <col min="7" max="7" width="26.33203125" bestFit="1" customWidth="1"/>
    <col min="8" max="8" width="15.44140625" bestFit="1" customWidth="1"/>
    <col min="9" max="9" width="19.33203125" bestFit="1" customWidth="1"/>
    <col min="10" max="10" width="10.77734375" bestFit="1" customWidth="1"/>
    <col min="11" max="11" width="4" bestFit="1" customWidth="1"/>
  </cols>
  <sheetData>
    <row r="1" spans="1:11" x14ac:dyDescent="0.3">
      <c r="A1" s="6" t="s">
        <v>23</v>
      </c>
    </row>
    <row r="2" spans="1:11" x14ac:dyDescent="0.3">
      <c r="A2" s="11" t="s">
        <v>58</v>
      </c>
      <c r="B2" s="14" t="s">
        <v>11</v>
      </c>
      <c r="C2" s="14" t="s">
        <v>17</v>
      </c>
      <c r="D2" s="14" t="s">
        <v>20</v>
      </c>
      <c r="E2" s="14" t="s">
        <v>19</v>
      </c>
      <c r="F2" s="1"/>
      <c r="G2" s="113" t="s">
        <v>58</v>
      </c>
      <c r="H2" s="114" t="s">
        <v>61</v>
      </c>
      <c r="I2" s="114" t="s">
        <v>60</v>
      </c>
      <c r="J2" s="114" t="s">
        <v>59</v>
      </c>
      <c r="K2" s="114" t="s">
        <v>10</v>
      </c>
    </row>
    <row r="3" spans="1:11" x14ac:dyDescent="0.3">
      <c r="A3" s="11" t="s">
        <v>210</v>
      </c>
      <c r="B3" s="7">
        <v>0.99858077185006522</v>
      </c>
      <c r="C3" s="7">
        <v>0.81705840029892296</v>
      </c>
      <c r="D3" s="7">
        <v>0.9923690177825516</v>
      </c>
      <c r="E3" s="2">
        <v>0.89305780791848899</v>
      </c>
      <c r="F3" s="19"/>
      <c r="G3" s="113" t="s">
        <v>210</v>
      </c>
      <c r="H3" s="104">
        <v>41028</v>
      </c>
      <c r="I3" s="104">
        <v>1098</v>
      </c>
      <c r="J3" s="104">
        <v>219</v>
      </c>
      <c r="K3" s="104">
        <v>168</v>
      </c>
    </row>
    <row r="4" spans="1:11" x14ac:dyDescent="0.3">
      <c r="A4" s="11" t="s">
        <v>211</v>
      </c>
      <c r="B4" s="7">
        <v>0.9998311447209387</v>
      </c>
      <c r="C4" s="7">
        <v>0.97484459984459981</v>
      </c>
      <c r="D4" s="7">
        <v>0.98461538461538467</v>
      </c>
      <c r="E4" s="2">
        <v>0.97813689578395469</v>
      </c>
      <c r="F4" s="19"/>
      <c r="G4" s="113" t="s">
        <v>211</v>
      </c>
      <c r="H4" s="104">
        <v>86532</v>
      </c>
      <c r="I4" s="104">
        <v>413</v>
      </c>
      <c r="J4" s="104">
        <v>84</v>
      </c>
      <c r="K4" s="104">
        <v>77</v>
      </c>
    </row>
    <row r="5" spans="1:11" x14ac:dyDescent="0.3">
      <c r="A5" s="113" t="s">
        <v>212</v>
      </c>
      <c r="B5" s="7">
        <v>0.99789765241675932</v>
      </c>
      <c r="C5" s="7">
        <v>0.98577235772357719</v>
      </c>
      <c r="D5" s="7">
        <v>0.97843822843822847</v>
      </c>
      <c r="E5" s="2">
        <v>0.98164682539682546</v>
      </c>
      <c r="F5" s="19"/>
      <c r="G5" s="113" t="s">
        <v>212</v>
      </c>
      <c r="H5" s="104">
        <v>3299</v>
      </c>
      <c r="I5" s="104">
        <v>126</v>
      </c>
      <c r="J5" s="104">
        <v>96</v>
      </c>
      <c r="K5" s="104">
        <v>86</v>
      </c>
    </row>
    <row r="6" spans="1:11" x14ac:dyDescent="0.3">
      <c r="A6" s="11" t="s">
        <v>208</v>
      </c>
      <c r="B6" s="16">
        <v>0.98896126886597879</v>
      </c>
      <c r="C6" s="16">
        <v>0.78267554036682219</v>
      </c>
      <c r="D6" s="16">
        <v>0.98205128205128212</v>
      </c>
      <c r="E6" s="15">
        <v>0.86581459720606957</v>
      </c>
      <c r="F6" s="27"/>
      <c r="G6" s="113" t="s">
        <v>208</v>
      </c>
      <c r="H6" s="104">
        <v>19800</v>
      </c>
      <c r="I6" s="104">
        <v>535</v>
      </c>
      <c r="J6" s="104">
        <v>412</v>
      </c>
      <c r="K6" s="104">
        <v>292</v>
      </c>
    </row>
    <row r="7" spans="1:11" x14ac:dyDescent="0.3">
      <c r="A7" s="17" t="s">
        <v>209</v>
      </c>
      <c r="B7" s="13">
        <v>0.99191567601738739</v>
      </c>
      <c r="C7" s="13">
        <v>0.90077929835994353</v>
      </c>
      <c r="D7" s="13">
        <v>0.98697116088420445</v>
      </c>
      <c r="E7" s="12">
        <v>0.94046030210641129</v>
      </c>
      <c r="F7" s="19"/>
      <c r="G7" s="115" t="s">
        <v>209</v>
      </c>
      <c r="H7" s="116">
        <v>8294</v>
      </c>
      <c r="I7" s="116">
        <v>246</v>
      </c>
      <c r="J7" s="116">
        <v>214</v>
      </c>
      <c r="K7" s="116">
        <v>147</v>
      </c>
    </row>
    <row r="8" spans="1:11" x14ac:dyDescent="0.3">
      <c r="A8" s="11" t="s">
        <v>57</v>
      </c>
      <c r="B8" s="19">
        <v>0.99543730277422582</v>
      </c>
      <c r="C8" s="19">
        <v>0.89222603931877309</v>
      </c>
      <c r="D8" s="19">
        <v>0.98488901475433033</v>
      </c>
      <c r="E8" s="19">
        <v>0.93182328568234996</v>
      </c>
      <c r="F8" s="19"/>
      <c r="G8" s="113" t="s">
        <v>16</v>
      </c>
      <c r="H8" s="114">
        <f>SUM(H3:H7)</f>
        <v>158953</v>
      </c>
      <c r="I8" s="114">
        <f>SUM(I3:I7)</f>
        <v>2418</v>
      </c>
      <c r="J8" s="114">
        <f>SUM(J3:J7)</f>
        <v>1025</v>
      </c>
      <c r="K8" s="114">
        <f>SUM(K3:K7)</f>
        <v>770</v>
      </c>
    </row>
    <row r="9" spans="1:11" x14ac:dyDescent="0.3">
      <c r="A9" s="1" t="s">
        <v>55</v>
      </c>
      <c r="B9" s="1">
        <v>1.8929493964943971E-3</v>
      </c>
      <c r="C9" s="8">
        <v>3.649733373665421E-2</v>
      </c>
      <c r="D9" s="8">
        <v>2.0978657940988006E-3</v>
      </c>
      <c r="E9">
        <v>2.055416538188979E-2</v>
      </c>
      <c r="G9" s="113" t="s">
        <v>56</v>
      </c>
      <c r="H9" s="112">
        <f>H8-I8</f>
        <v>156535</v>
      </c>
      <c r="I9" s="112">
        <f>I8-J8</f>
        <v>1393</v>
      </c>
      <c r="J9" s="112">
        <f>J8-K8</f>
        <v>255</v>
      </c>
      <c r="K9" s="104"/>
    </row>
    <row r="10" spans="1:11" x14ac:dyDescent="0.3">
      <c r="G10" s="104"/>
      <c r="H10" s="104" t="s">
        <v>54</v>
      </c>
      <c r="I10" s="104" t="s">
        <v>213</v>
      </c>
      <c r="J10" s="104" t="s">
        <v>53</v>
      </c>
      <c r="K10" s="104"/>
    </row>
    <row r="11" spans="1:11" x14ac:dyDescent="0.3">
      <c r="A11" s="6" t="s">
        <v>51</v>
      </c>
      <c r="H11" t="s">
        <v>159</v>
      </c>
    </row>
    <row r="12" spans="1:11" x14ac:dyDescent="0.3">
      <c r="A12" s="11" t="s">
        <v>58</v>
      </c>
      <c r="B12" s="21" t="s">
        <v>11</v>
      </c>
      <c r="C12" s="21" t="s">
        <v>17</v>
      </c>
      <c r="D12" s="21" t="s">
        <v>20</v>
      </c>
      <c r="E12" s="21" t="s">
        <v>19</v>
      </c>
      <c r="F12" s="1"/>
      <c r="G12" s="1"/>
    </row>
    <row r="13" spans="1:11" x14ac:dyDescent="0.3">
      <c r="A13" s="113" t="s">
        <v>210</v>
      </c>
      <c r="B13" s="7">
        <v>0.99963075253289146</v>
      </c>
      <c r="C13" s="7">
        <v>0.97619047619047628</v>
      </c>
      <c r="D13" s="7">
        <v>0.85357142857142865</v>
      </c>
      <c r="E13" s="2">
        <v>0.90230769230769226</v>
      </c>
      <c r="F13" s="19"/>
      <c r="G13" s="19"/>
    </row>
    <row r="14" spans="1:11" x14ac:dyDescent="0.3">
      <c r="A14" s="113" t="s">
        <v>211</v>
      </c>
      <c r="B14" s="7">
        <v>0.99836940724270562</v>
      </c>
      <c r="C14" s="7">
        <v>0.88887373131070613</v>
      </c>
      <c r="D14" s="7">
        <v>0.8913994169096211</v>
      </c>
      <c r="E14" s="2">
        <v>0.88483394469096677</v>
      </c>
      <c r="F14" s="19"/>
      <c r="G14" s="19"/>
    </row>
    <row r="15" spans="1:11" x14ac:dyDescent="0.3">
      <c r="A15" s="113" t="s">
        <v>212</v>
      </c>
      <c r="F15" s="19"/>
      <c r="G15" s="19"/>
    </row>
    <row r="16" spans="1:11" x14ac:dyDescent="0.3">
      <c r="A16" s="113" t="s">
        <v>208</v>
      </c>
      <c r="B16" s="7">
        <v>0.96741151633139633</v>
      </c>
      <c r="C16" s="7">
        <v>0.93494047619047616</v>
      </c>
      <c r="D16" s="7">
        <v>0.27740314379852699</v>
      </c>
      <c r="E16" s="2">
        <v>0.41665275643099148</v>
      </c>
      <c r="F16" s="26"/>
      <c r="G16" s="26"/>
    </row>
    <row r="17" spans="1:7" x14ac:dyDescent="0.3">
      <c r="A17" s="115" t="s">
        <v>209</v>
      </c>
      <c r="B17" s="16">
        <v>0.93051509721932668</v>
      </c>
      <c r="C17" s="16">
        <v>0.78498931623931623</v>
      </c>
      <c r="D17" s="16">
        <v>0.29894006456506456</v>
      </c>
      <c r="E17" s="15">
        <v>0.40083377951025012</v>
      </c>
      <c r="F17" s="19"/>
      <c r="G17" s="19"/>
    </row>
    <row r="18" spans="1:7" x14ac:dyDescent="0.3">
      <c r="A18" s="11" t="s">
        <v>57</v>
      </c>
      <c r="B18" s="22">
        <v>0.97398169333157991</v>
      </c>
      <c r="C18" s="22">
        <v>0.89624849998274358</v>
      </c>
      <c r="D18" s="22">
        <v>0.58032851346116032</v>
      </c>
      <c r="E18" s="23">
        <v>0.65115704323497514</v>
      </c>
      <c r="F18" s="7"/>
      <c r="G18" s="7"/>
    </row>
    <row r="19" spans="1:7" x14ac:dyDescent="0.3">
      <c r="A19" s="1" t="s">
        <v>55</v>
      </c>
      <c r="B19" s="7">
        <v>1.4109276715876482E-2</v>
      </c>
      <c r="C19" s="7">
        <v>3.5637744880846874E-2</v>
      </c>
      <c r="D19" s="7">
        <v>0.14628098739831008</v>
      </c>
      <c r="E19" s="7">
        <v>0.12127848626584702</v>
      </c>
    </row>
    <row r="21" spans="1:7" x14ac:dyDescent="0.3">
      <c r="A21" s="6" t="s">
        <v>52</v>
      </c>
    </row>
    <row r="22" spans="1:7" x14ac:dyDescent="0.3">
      <c r="A22" s="11" t="s">
        <v>58</v>
      </c>
      <c r="B22" s="9" t="s">
        <v>11</v>
      </c>
      <c r="C22" s="9" t="s">
        <v>17</v>
      </c>
      <c r="D22" s="9" t="s">
        <v>20</v>
      </c>
      <c r="E22" s="9" t="s">
        <v>19</v>
      </c>
      <c r="F22" s="1"/>
      <c r="G22" s="1"/>
    </row>
    <row r="23" spans="1:7" x14ac:dyDescent="0.3">
      <c r="A23" s="113" t="s">
        <v>210</v>
      </c>
      <c r="B23" s="7">
        <v>0.25512237762237761</v>
      </c>
      <c r="C23" s="7">
        <v>0.70555555555555549</v>
      </c>
      <c r="D23" s="7">
        <v>0.2868452380952381</v>
      </c>
      <c r="E23" s="25">
        <v>0.38464379084967321</v>
      </c>
      <c r="F23" s="25"/>
      <c r="G23" s="25"/>
    </row>
    <row r="24" spans="1:7" x14ac:dyDescent="0.3">
      <c r="A24" s="113" t="s">
        <v>211</v>
      </c>
      <c r="B24" s="7">
        <v>5.0481106288069635E-2</v>
      </c>
      <c r="C24" s="7">
        <v>0.11190476190476188</v>
      </c>
      <c r="D24" s="7">
        <v>9.4321575688035314E-2</v>
      </c>
      <c r="E24" s="2">
        <v>9.3518440494477356E-2</v>
      </c>
      <c r="F24" s="19"/>
      <c r="G24" s="19"/>
    </row>
    <row r="25" spans="1:7" x14ac:dyDescent="0.3">
      <c r="A25" s="113" t="s">
        <v>212</v>
      </c>
      <c r="F25" s="19"/>
      <c r="G25" s="19"/>
    </row>
    <row r="26" spans="1:7" x14ac:dyDescent="0.3">
      <c r="A26" s="113" t="s">
        <v>208</v>
      </c>
      <c r="B26" s="7">
        <v>1.0526315789473684E-2</v>
      </c>
      <c r="C26" s="7">
        <v>4.3333333333333335E-2</v>
      </c>
      <c r="D26" s="7">
        <v>1.2823275862068967E-2</v>
      </c>
      <c r="E26" s="2">
        <v>0.01</v>
      </c>
      <c r="F26" s="26"/>
      <c r="G26" s="26"/>
    </row>
    <row r="27" spans="1:7" x14ac:dyDescent="0.3">
      <c r="A27" s="115" t="s">
        <v>209</v>
      </c>
      <c r="B27" s="16">
        <v>6.2498592817741755E-2</v>
      </c>
      <c r="C27" s="16">
        <v>0.22530864197530864</v>
      </c>
      <c r="D27" s="16">
        <v>7.3097273097273083E-2</v>
      </c>
      <c r="E27" s="15">
        <v>0.01</v>
      </c>
      <c r="F27" s="7"/>
      <c r="G27" s="7"/>
    </row>
    <row r="28" spans="1:7" x14ac:dyDescent="0.3">
      <c r="A28" s="11" t="s">
        <v>57</v>
      </c>
      <c r="B28" s="28">
        <v>9.4657098129415668E-2</v>
      </c>
      <c r="C28" s="28">
        <v>0.2715255731922398</v>
      </c>
      <c r="D28" s="28">
        <v>0.11677184068565388</v>
      </c>
      <c r="E28" s="28">
        <v>0.12454055783603765</v>
      </c>
      <c r="F28" s="7"/>
      <c r="G28" s="7"/>
    </row>
    <row r="29" spans="1:7" x14ac:dyDescent="0.3">
      <c r="A29" s="1" t="s">
        <v>55</v>
      </c>
      <c r="B29" s="7">
        <v>4.7310663556784906E-2</v>
      </c>
      <c r="C29" s="7">
        <v>0.12943833764801585</v>
      </c>
      <c r="D29" s="7">
        <v>5.1321137755203215E-2</v>
      </c>
      <c r="E29" s="7">
        <v>7.6996405097608481E-2</v>
      </c>
    </row>
    <row r="31" spans="1:7" x14ac:dyDescent="0.3">
      <c r="A31" s="5" t="s">
        <v>64</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57DCF-F746-4CA2-863C-5214EB90EDD1}">
  <dimension ref="A1:U16"/>
  <sheetViews>
    <sheetView workbookViewId="0">
      <selection activeCell="G22" sqref="G22"/>
    </sheetView>
  </sheetViews>
  <sheetFormatPr defaultRowHeight="14.4" x14ac:dyDescent="0.3"/>
  <cols>
    <col min="1" max="1" width="9" style="1" bestFit="1" customWidth="1"/>
    <col min="2" max="4" width="8.88671875" style="1"/>
    <col min="5" max="5" width="14.44140625" style="1" bestFit="1" customWidth="1"/>
    <col min="6" max="7" width="8.88671875" style="41"/>
    <col min="8" max="8" width="13.77734375" style="1" bestFit="1" customWidth="1"/>
    <col min="9" max="9" width="13.77734375" style="41" bestFit="1" customWidth="1"/>
    <col min="10" max="10" width="9.5546875" bestFit="1" customWidth="1"/>
    <col min="11" max="11" width="12" bestFit="1" customWidth="1"/>
    <col min="13" max="13" width="19.21875" customWidth="1"/>
    <col min="14" max="14" width="14.21875" customWidth="1"/>
    <col min="15" max="15" width="13.6640625" customWidth="1"/>
    <col min="19" max="19" width="14.44140625" bestFit="1" customWidth="1"/>
    <col min="21" max="22" width="12" bestFit="1" customWidth="1"/>
  </cols>
  <sheetData>
    <row r="1" spans="1:21" x14ac:dyDescent="0.3">
      <c r="A1" s="18" t="s">
        <v>1</v>
      </c>
      <c r="B1" s="18" t="s">
        <v>9</v>
      </c>
      <c r="C1" s="18" t="s">
        <v>173</v>
      </c>
      <c r="D1" s="18" t="s">
        <v>188</v>
      </c>
      <c r="E1" s="18" t="s">
        <v>10</v>
      </c>
      <c r="F1" s="18" t="s">
        <v>12</v>
      </c>
      <c r="G1" s="50" t="s">
        <v>13</v>
      </c>
      <c r="H1" s="50" t="s">
        <v>187</v>
      </c>
      <c r="I1" s="50" t="s">
        <v>186</v>
      </c>
      <c r="J1" s="49" t="s">
        <v>14</v>
      </c>
      <c r="K1" s="18" t="s">
        <v>185</v>
      </c>
      <c r="L1" s="18" t="s">
        <v>175</v>
      </c>
      <c r="M1" s="18" t="s">
        <v>184</v>
      </c>
      <c r="N1" s="18" t="s">
        <v>20</v>
      </c>
      <c r="O1" s="18" t="s">
        <v>183</v>
      </c>
      <c r="P1" s="18" t="s">
        <v>182</v>
      </c>
      <c r="Q1" s="18" t="s">
        <v>181</v>
      </c>
      <c r="R1" s="18" t="s">
        <v>180</v>
      </c>
      <c r="S1" s="69" t="s">
        <v>58</v>
      </c>
      <c r="T1" s="68" t="s">
        <v>179</v>
      </c>
      <c r="U1" s="58" t="s">
        <v>178</v>
      </c>
    </row>
    <row r="2" spans="1:21" x14ac:dyDescent="0.3">
      <c r="A2" s="1" t="s">
        <v>177</v>
      </c>
      <c r="B2" s="43">
        <v>2249</v>
      </c>
      <c r="C2" s="43">
        <v>50</v>
      </c>
      <c r="D2" s="43">
        <f t="shared" ref="D2:D12" si="0">F2-C2-H2-I2</f>
        <v>181</v>
      </c>
      <c r="E2" s="43">
        <v>66</v>
      </c>
      <c r="F2" s="1">
        <v>238</v>
      </c>
      <c r="G2" s="9">
        <f t="shared" ref="G2:G12" si="1">SUM(H2:I2)</f>
        <v>7</v>
      </c>
      <c r="H2" s="9">
        <v>3</v>
      </c>
      <c r="I2" s="9">
        <v>4</v>
      </c>
      <c r="J2" s="59">
        <v>16</v>
      </c>
      <c r="K2" s="1">
        <v>219</v>
      </c>
      <c r="L2" s="1">
        <f t="shared" ref="L2:L12" si="2">K2-SUM(H2:I2)</f>
        <v>212</v>
      </c>
      <c r="M2" s="2">
        <f t="shared" ref="M2:M12" si="3">F2/(F2+G2)</f>
        <v>0.97142857142857142</v>
      </c>
      <c r="N2" s="2">
        <f t="shared" ref="N2:N12" si="4">F2/(F2+J2)</f>
        <v>0.93700787401574803</v>
      </c>
      <c r="O2" s="2">
        <f t="shared" ref="O2:O12" si="5">2*(M2*N2)/(M2+N2)</f>
        <v>0.95390781563126248</v>
      </c>
      <c r="S2" s="64" t="s">
        <v>10</v>
      </c>
      <c r="T2" s="63">
        <f>SUM(E2:E12)</f>
        <v>705</v>
      </c>
      <c r="U2">
        <f>T7/T2</f>
        <v>2.8070921985815604</v>
      </c>
    </row>
    <row r="3" spans="1:21" x14ac:dyDescent="0.3">
      <c r="A3" s="1" t="s">
        <v>176</v>
      </c>
      <c r="B3" s="43">
        <v>3150</v>
      </c>
      <c r="C3" s="43">
        <v>26</v>
      </c>
      <c r="D3" s="43">
        <f t="shared" si="0"/>
        <v>97</v>
      </c>
      <c r="E3" s="43">
        <v>26</v>
      </c>
      <c r="F3" s="1">
        <v>130</v>
      </c>
      <c r="G3" s="9">
        <f t="shared" si="1"/>
        <v>7</v>
      </c>
      <c r="H3" s="9">
        <v>3</v>
      </c>
      <c r="I3" s="9">
        <v>4</v>
      </c>
      <c r="J3" s="59">
        <v>7</v>
      </c>
      <c r="K3" s="1">
        <v>124</v>
      </c>
      <c r="L3" s="1">
        <f t="shared" si="2"/>
        <v>117</v>
      </c>
      <c r="M3" s="2">
        <f t="shared" si="3"/>
        <v>0.94890510948905105</v>
      </c>
      <c r="N3" s="2">
        <f t="shared" si="4"/>
        <v>0.94890510948905105</v>
      </c>
      <c r="O3" s="2">
        <f t="shared" si="5"/>
        <v>0.94890510948905105</v>
      </c>
      <c r="S3" s="67" t="s">
        <v>175</v>
      </c>
      <c r="T3" s="66">
        <f>SUM(L2:L12)</f>
        <v>1706</v>
      </c>
      <c r="U3" s="41"/>
    </row>
    <row r="4" spans="1:21" x14ac:dyDescent="0.3">
      <c r="A4" s="1" t="s">
        <v>174</v>
      </c>
      <c r="B4" s="43">
        <v>1429</v>
      </c>
      <c r="C4" s="43">
        <v>23</v>
      </c>
      <c r="D4" s="43">
        <f t="shared" si="0"/>
        <v>103</v>
      </c>
      <c r="E4" s="43">
        <v>45</v>
      </c>
      <c r="F4" s="1">
        <v>128</v>
      </c>
      <c r="G4" s="9">
        <f t="shared" si="1"/>
        <v>2</v>
      </c>
      <c r="H4" s="9">
        <v>2</v>
      </c>
      <c r="I4" s="9">
        <v>0</v>
      </c>
      <c r="J4" s="59">
        <v>17</v>
      </c>
      <c r="K4" s="1">
        <v>116</v>
      </c>
      <c r="L4" s="1">
        <f t="shared" si="2"/>
        <v>114</v>
      </c>
      <c r="M4" s="2">
        <f t="shared" si="3"/>
        <v>0.98461538461538467</v>
      </c>
      <c r="N4" s="2">
        <f t="shared" si="4"/>
        <v>0.88275862068965516</v>
      </c>
      <c r="O4" s="2">
        <f t="shared" si="5"/>
        <v>0.93090909090909091</v>
      </c>
      <c r="P4" s="58"/>
      <c r="R4" s="48"/>
      <c r="S4" s="64" t="s">
        <v>173</v>
      </c>
      <c r="T4" s="63">
        <f>SUM(C2:C12)</f>
        <v>1124</v>
      </c>
      <c r="U4" s="41"/>
    </row>
    <row r="5" spans="1:21" s="52" customFormat="1" x14ac:dyDescent="0.3">
      <c r="A5" s="53" t="s">
        <v>172</v>
      </c>
      <c r="B5" s="65">
        <v>11437</v>
      </c>
      <c r="C5" s="65">
        <v>74</v>
      </c>
      <c r="D5" s="65">
        <f t="shared" si="0"/>
        <v>99</v>
      </c>
      <c r="E5" s="65">
        <v>33</v>
      </c>
      <c r="F5" s="53">
        <v>183</v>
      </c>
      <c r="G5" s="55">
        <f t="shared" si="1"/>
        <v>10</v>
      </c>
      <c r="H5" s="55">
        <v>2</v>
      </c>
      <c r="I5" s="55">
        <v>8</v>
      </c>
      <c r="J5" s="54">
        <v>7</v>
      </c>
      <c r="K5" s="53">
        <v>155</v>
      </c>
      <c r="L5" s="53">
        <f t="shared" si="2"/>
        <v>145</v>
      </c>
      <c r="M5" s="2">
        <f t="shared" si="3"/>
        <v>0.94818652849740936</v>
      </c>
      <c r="N5" s="2">
        <f t="shared" si="4"/>
        <v>0.9631578947368421</v>
      </c>
      <c r="O5" s="2">
        <f t="shared" si="5"/>
        <v>0.95561357702349881</v>
      </c>
      <c r="P5"/>
      <c r="S5" s="64" t="s">
        <v>171</v>
      </c>
      <c r="T5" s="63">
        <f>SUM(D2:D12)</f>
        <v>855</v>
      </c>
    </row>
    <row r="6" spans="1:21" x14ac:dyDescent="0.3">
      <c r="A6" s="1" t="s">
        <v>170</v>
      </c>
      <c r="B6" s="42">
        <v>14731</v>
      </c>
      <c r="C6" s="42">
        <v>303</v>
      </c>
      <c r="D6" s="42">
        <f t="shared" si="0"/>
        <v>135</v>
      </c>
      <c r="E6" s="42">
        <v>80</v>
      </c>
      <c r="F6" s="1">
        <v>448</v>
      </c>
      <c r="G6" s="9">
        <f t="shared" si="1"/>
        <v>10</v>
      </c>
      <c r="H6" s="9">
        <v>4</v>
      </c>
      <c r="I6" s="9">
        <v>6</v>
      </c>
      <c r="J6" s="59">
        <v>10</v>
      </c>
      <c r="K6" s="1">
        <v>373</v>
      </c>
      <c r="L6" s="1">
        <f t="shared" si="2"/>
        <v>363</v>
      </c>
      <c r="M6" s="2">
        <f t="shared" si="3"/>
        <v>0.97816593886462877</v>
      </c>
      <c r="N6" s="2">
        <f t="shared" si="4"/>
        <v>0.97816593886462877</v>
      </c>
      <c r="O6" s="2">
        <f t="shared" si="5"/>
        <v>0.97816593886462877</v>
      </c>
      <c r="S6" s="64" t="s">
        <v>169</v>
      </c>
      <c r="T6" s="63">
        <f>SUM(B1:B13)</f>
        <v>169714</v>
      </c>
      <c r="U6" s="41"/>
    </row>
    <row r="7" spans="1:21" x14ac:dyDescent="0.3">
      <c r="A7" s="1" t="s">
        <v>168</v>
      </c>
      <c r="B7" s="42">
        <v>7737</v>
      </c>
      <c r="C7" s="42">
        <v>238</v>
      </c>
      <c r="D7" s="42">
        <f t="shared" si="0"/>
        <v>35</v>
      </c>
      <c r="E7" s="42">
        <v>106</v>
      </c>
      <c r="F7" s="1">
        <v>283</v>
      </c>
      <c r="G7" s="9">
        <f t="shared" si="1"/>
        <v>10</v>
      </c>
      <c r="H7" s="9">
        <v>8</v>
      </c>
      <c r="I7" s="9">
        <v>2</v>
      </c>
      <c r="J7" s="59">
        <v>22</v>
      </c>
      <c r="K7" s="1">
        <v>249</v>
      </c>
      <c r="L7" s="1">
        <f t="shared" si="2"/>
        <v>239</v>
      </c>
      <c r="M7" s="2">
        <f t="shared" si="3"/>
        <v>0.96587030716723554</v>
      </c>
      <c r="N7" s="2">
        <f t="shared" si="4"/>
        <v>0.9278688524590164</v>
      </c>
      <c r="O7" s="2">
        <f t="shared" si="5"/>
        <v>0.94648829431438142</v>
      </c>
      <c r="P7" s="58"/>
      <c r="S7" s="64" t="s">
        <v>167</v>
      </c>
      <c r="T7" s="63">
        <f>SUM(T4:T5)</f>
        <v>1979</v>
      </c>
      <c r="U7" s="41"/>
    </row>
    <row r="8" spans="1:21" s="52" customFormat="1" x14ac:dyDescent="0.3">
      <c r="A8" s="53" t="s">
        <v>166</v>
      </c>
      <c r="B8" s="56">
        <v>10053</v>
      </c>
      <c r="C8" s="56">
        <v>53</v>
      </c>
      <c r="D8" s="56">
        <f t="shared" si="0"/>
        <v>12</v>
      </c>
      <c r="E8" s="56">
        <v>50</v>
      </c>
      <c r="F8" s="53">
        <v>69</v>
      </c>
      <c r="G8" s="55">
        <f t="shared" si="1"/>
        <v>4</v>
      </c>
      <c r="H8" s="55">
        <v>2</v>
      </c>
      <c r="I8" s="55">
        <v>2</v>
      </c>
      <c r="J8" s="54">
        <v>31</v>
      </c>
      <c r="K8" s="53">
        <v>56</v>
      </c>
      <c r="L8" s="53">
        <f t="shared" si="2"/>
        <v>52</v>
      </c>
      <c r="M8" s="2">
        <f t="shared" si="3"/>
        <v>0.9452054794520548</v>
      </c>
      <c r="N8" s="2">
        <f t="shared" si="4"/>
        <v>0.69</v>
      </c>
      <c r="O8" s="2">
        <f t="shared" si="5"/>
        <v>0.79768786127167624</v>
      </c>
      <c r="P8"/>
      <c r="S8" s="64" t="s">
        <v>165</v>
      </c>
      <c r="T8" s="63">
        <f>SUM(G2:G12)</f>
        <v>71</v>
      </c>
    </row>
    <row r="9" spans="1:21" x14ac:dyDescent="0.3">
      <c r="A9" s="1" t="s">
        <v>164</v>
      </c>
      <c r="B9" s="60">
        <v>6115</v>
      </c>
      <c r="C9" s="60">
        <v>172</v>
      </c>
      <c r="D9" s="60">
        <f t="shared" si="0"/>
        <v>9</v>
      </c>
      <c r="E9" s="60">
        <v>158</v>
      </c>
      <c r="F9" s="1">
        <v>185</v>
      </c>
      <c r="G9" s="9">
        <f t="shared" si="1"/>
        <v>4</v>
      </c>
      <c r="H9" s="9">
        <v>3</v>
      </c>
      <c r="I9" s="9">
        <v>1</v>
      </c>
      <c r="J9" s="59">
        <v>47</v>
      </c>
      <c r="K9" s="1">
        <v>130</v>
      </c>
      <c r="L9" s="1">
        <f t="shared" si="2"/>
        <v>126</v>
      </c>
      <c r="M9" s="2">
        <f t="shared" si="3"/>
        <v>0.97883597883597884</v>
      </c>
      <c r="N9" s="2">
        <f t="shared" si="4"/>
        <v>0.79741379310344829</v>
      </c>
      <c r="O9" s="2">
        <f t="shared" si="5"/>
        <v>0.87885985748218531</v>
      </c>
      <c r="S9" s="62" t="s">
        <v>11</v>
      </c>
      <c r="T9" s="61">
        <f>AVERAGE(M2:M12)</f>
        <v>0.96371013076276035</v>
      </c>
      <c r="U9" s="41"/>
    </row>
    <row r="10" spans="1:21" x14ac:dyDescent="0.3">
      <c r="A10" s="1" t="s">
        <v>163</v>
      </c>
      <c r="B10" s="60">
        <v>12389</v>
      </c>
      <c r="C10" s="60">
        <v>70</v>
      </c>
      <c r="D10" s="60">
        <f t="shared" si="0"/>
        <v>33</v>
      </c>
      <c r="E10" s="60">
        <v>69</v>
      </c>
      <c r="F10" s="1">
        <v>109</v>
      </c>
      <c r="G10" s="9">
        <f t="shared" si="1"/>
        <v>6</v>
      </c>
      <c r="H10" s="9">
        <v>2</v>
      </c>
      <c r="I10" s="9">
        <v>4</v>
      </c>
      <c r="J10" s="59">
        <v>36</v>
      </c>
      <c r="K10" s="1">
        <v>98</v>
      </c>
      <c r="L10" s="1">
        <f t="shared" si="2"/>
        <v>92</v>
      </c>
      <c r="M10" s="2">
        <f t="shared" si="3"/>
        <v>0.94782608695652171</v>
      </c>
      <c r="N10" s="2">
        <f t="shared" si="4"/>
        <v>0.75172413793103443</v>
      </c>
      <c r="O10" s="2">
        <f t="shared" si="5"/>
        <v>0.83846153846153848</v>
      </c>
      <c r="P10" s="58"/>
      <c r="T10" s="57"/>
    </row>
    <row r="11" spans="1:21" s="52" customFormat="1" x14ac:dyDescent="0.3">
      <c r="A11" s="53" t="s">
        <v>162</v>
      </c>
      <c r="B11" s="56">
        <v>10537</v>
      </c>
      <c r="C11" s="56">
        <v>71</v>
      </c>
      <c r="D11" s="56">
        <f t="shared" si="0"/>
        <v>94</v>
      </c>
      <c r="E11" s="56">
        <v>37</v>
      </c>
      <c r="F11" s="53">
        <v>174</v>
      </c>
      <c r="G11" s="55">
        <f t="shared" si="1"/>
        <v>9</v>
      </c>
      <c r="H11" s="55">
        <v>3</v>
      </c>
      <c r="I11" s="55">
        <v>6</v>
      </c>
      <c r="J11" s="54">
        <v>15</v>
      </c>
      <c r="K11" s="53">
        <v>161</v>
      </c>
      <c r="L11" s="53">
        <f t="shared" si="2"/>
        <v>152</v>
      </c>
      <c r="M11" s="2">
        <f t="shared" si="3"/>
        <v>0.95081967213114749</v>
      </c>
      <c r="N11" s="2">
        <f t="shared" si="4"/>
        <v>0.92063492063492058</v>
      </c>
      <c r="O11" s="2">
        <f t="shared" si="5"/>
        <v>0.93548387096774177</v>
      </c>
      <c r="P11"/>
    </row>
    <row r="12" spans="1:21" x14ac:dyDescent="0.3">
      <c r="A12" s="18" t="s">
        <v>161</v>
      </c>
      <c r="B12" s="51">
        <v>5030</v>
      </c>
      <c r="C12" s="51">
        <v>44</v>
      </c>
      <c r="D12" s="51">
        <f t="shared" si="0"/>
        <v>57</v>
      </c>
      <c r="E12" s="51">
        <v>35</v>
      </c>
      <c r="F12" s="18">
        <v>103</v>
      </c>
      <c r="G12" s="50">
        <f t="shared" si="1"/>
        <v>2</v>
      </c>
      <c r="H12" s="50">
        <v>2</v>
      </c>
      <c r="I12" s="50">
        <v>0</v>
      </c>
      <c r="J12" s="49">
        <v>12</v>
      </c>
      <c r="K12" s="18">
        <v>96</v>
      </c>
      <c r="L12" s="18">
        <f t="shared" si="2"/>
        <v>94</v>
      </c>
      <c r="M12" s="2">
        <f t="shared" si="3"/>
        <v>0.98095238095238091</v>
      </c>
      <c r="N12" s="2">
        <f t="shared" si="4"/>
        <v>0.89565217391304353</v>
      </c>
      <c r="O12" s="2">
        <f t="shared" si="5"/>
        <v>0.9363636363636364</v>
      </c>
      <c r="T12" s="41"/>
    </row>
    <row r="13" spans="1:21" x14ac:dyDescent="0.3">
      <c r="A13" s="71" t="s">
        <v>160</v>
      </c>
      <c r="B13" s="71">
        <f t="shared" ref="B13:L13" si="6">SUM(B2:B12)</f>
        <v>84857</v>
      </c>
      <c r="C13" s="71">
        <f t="shared" si="6"/>
        <v>1124</v>
      </c>
      <c r="D13" s="71">
        <f t="shared" si="6"/>
        <v>855</v>
      </c>
      <c r="E13" s="71">
        <f t="shared" si="6"/>
        <v>705</v>
      </c>
      <c r="F13" s="71">
        <f t="shared" si="6"/>
        <v>2050</v>
      </c>
      <c r="G13" s="71">
        <f t="shared" si="6"/>
        <v>71</v>
      </c>
      <c r="H13" s="71">
        <f t="shared" si="6"/>
        <v>34</v>
      </c>
      <c r="I13" s="71">
        <f t="shared" si="6"/>
        <v>37</v>
      </c>
      <c r="J13" s="71">
        <f t="shared" si="6"/>
        <v>220</v>
      </c>
      <c r="K13" s="71">
        <f t="shared" si="6"/>
        <v>1777</v>
      </c>
      <c r="L13" s="71">
        <f t="shared" si="6"/>
        <v>1706</v>
      </c>
      <c r="M13" s="39">
        <f>AVERAGE(M2:M12)</f>
        <v>0.96371013076276035</v>
      </c>
      <c r="N13" s="39">
        <f>AVERAGE(N2:N12)</f>
        <v>0.88120811962158097</v>
      </c>
      <c r="O13" s="39">
        <f>AVERAGE(O2:O12)</f>
        <v>0.91825878097988101</v>
      </c>
      <c r="P13" s="72">
        <f xml:space="preserve"> STDEVP(M2:M12) / SQRT(COUNT(M2:M12))</f>
        <v>4.5065489170713442E-3</v>
      </c>
      <c r="Q13" s="72">
        <f xml:space="preserve"> STDEVP(N2:N12) / SQRT(COUNT(N2:N12))</f>
        <v>2.6983917225181321E-2</v>
      </c>
      <c r="R13" s="72">
        <f xml:space="preserve"> STDEVP(O2:O12) / SQRT(COUNT(O2:O12))</f>
        <v>1.6066223107956516E-2</v>
      </c>
      <c r="T13" s="41"/>
    </row>
    <row r="14" spans="1:21" x14ac:dyDescent="0.3">
      <c r="G14" s="1"/>
      <c r="I14" s="1"/>
      <c r="J14" s="1"/>
      <c r="K14" s="1"/>
    </row>
    <row r="15" spans="1:21" x14ac:dyDescent="0.3">
      <c r="F15" s="1"/>
      <c r="G15" s="1"/>
      <c r="H15" s="41"/>
      <c r="J15" s="1"/>
      <c r="K15" s="41"/>
    </row>
    <row r="16" spans="1:21" x14ac:dyDescent="0.3">
      <c r="A16" s="34"/>
      <c r="C16" s="34"/>
      <c r="D16" s="70" t="s">
        <v>189</v>
      </c>
      <c r="E16" s="34">
        <f>_xlfn.T.TEST(E2:E12,F2:F12,2,1)</f>
        <v>2.1687784689903645E-3</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BECD3-427F-4EAC-8036-808204E21E86}">
  <dimension ref="A1:N7"/>
  <sheetViews>
    <sheetView zoomScaleNormal="100" workbookViewId="0">
      <selection activeCell="J9" sqref="J9"/>
    </sheetView>
  </sheetViews>
  <sheetFormatPr defaultRowHeight="14.4" x14ac:dyDescent="0.3"/>
  <cols>
    <col min="1" max="1" width="35.44140625" bestFit="1" customWidth="1"/>
    <col min="2" max="2" width="10" bestFit="1" customWidth="1"/>
    <col min="3" max="3" width="7.88671875" customWidth="1"/>
    <col min="7" max="7" width="8.6640625" customWidth="1"/>
    <col min="8" max="8" width="8.33203125" bestFit="1" customWidth="1"/>
    <col min="9" max="9" width="9.77734375" bestFit="1" customWidth="1"/>
    <col min="10" max="11" width="16.88671875" customWidth="1"/>
    <col min="12" max="12" width="14.44140625" bestFit="1" customWidth="1"/>
    <col min="13" max="13" width="11.5546875" bestFit="1" customWidth="1"/>
    <col min="14" max="14" width="8.33203125" bestFit="1" customWidth="1"/>
  </cols>
  <sheetData>
    <row r="1" spans="1:14" x14ac:dyDescent="0.3">
      <c r="A1" s="73" t="s">
        <v>23</v>
      </c>
    </row>
    <row r="2" spans="1:14" x14ac:dyDescent="0.3">
      <c r="A2" s="5" t="s">
        <v>1</v>
      </c>
      <c r="B2" s="34" t="s">
        <v>9</v>
      </c>
      <c r="C2" s="34" t="s">
        <v>12</v>
      </c>
      <c r="D2" s="34" t="s">
        <v>13</v>
      </c>
      <c r="E2" s="34" t="s">
        <v>14</v>
      </c>
      <c r="F2" s="34" t="s">
        <v>10</v>
      </c>
      <c r="H2" s="34"/>
      <c r="I2" s="1" t="s">
        <v>17</v>
      </c>
      <c r="J2" s="1" t="s">
        <v>20</v>
      </c>
      <c r="K2" s="1" t="s">
        <v>19</v>
      </c>
      <c r="L2" s="75" t="s">
        <v>18</v>
      </c>
      <c r="M2" s="75" t="s">
        <v>21</v>
      </c>
      <c r="N2" s="75" t="s">
        <v>22</v>
      </c>
    </row>
    <row r="3" spans="1:14" x14ac:dyDescent="0.3">
      <c r="A3" t="s">
        <v>193</v>
      </c>
      <c r="B3" s="1">
        <v>948</v>
      </c>
      <c r="C3" s="1">
        <v>11</v>
      </c>
      <c r="D3" s="1">
        <v>2</v>
      </c>
      <c r="E3" s="1">
        <v>0</v>
      </c>
      <c r="F3" s="1">
        <v>10</v>
      </c>
      <c r="H3" s="74"/>
      <c r="I3" s="31">
        <f>C3/(C3+D3)</f>
        <v>0.84615384615384615</v>
      </c>
      <c r="J3" s="31">
        <f>C3/(C3+E3)</f>
        <v>1</v>
      </c>
      <c r="K3" s="31">
        <f>2*(I3*J3)/(I3+J3)</f>
        <v>0.91666666666666663</v>
      </c>
    </row>
    <row r="4" spans="1:14" x14ac:dyDescent="0.3">
      <c r="A4" t="s">
        <v>192</v>
      </c>
      <c r="B4" s="1">
        <v>954</v>
      </c>
      <c r="C4" s="1">
        <v>5</v>
      </c>
      <c r="D4" s="1">
        <v>3</v>
      </c>
      <c r="E4" s="1">
        <v>0</v>
      </c>
      <c r="F4" s="1">
        <v>5</v>
      </c>
      <c r="H4" s="74"/>
      <c r="I4" s="31">
        <f t="shared" ref="I4:I6" si="0">C4/(C4+D4)</f>
        <v>0.625</v>
      </c>
      <c r="J4" s="31">
        <f t="shared" ref="J4:J6" si="1">C4/(C4+E4)</f>
        <v>1</v>
      </c>
      <c r="K4" s="31">
        <f t="shared" ref="K4:K6" si="2">2*(I4*J4)/(I4+J4)</f>
        <v>0.76923076923076927</v>
      </c>
    </row>
    <row r="5" spans="1:14" x14ac:dyDescent="0.3">
      <c r="A5" t="s">
        <v>191</v>
      </c>
      <c r="B5" s="1">
        <v>166</v>
      </c>
      <c r="C5" s="1">
        <v>9</v>
      </c>
      <c r="D5" s="1">
        <v>4</v>
      </c>
      <c r="E5" s="1">
        <v>0</v>
      </c>
      <c r="F5" s="1">
        <v>8</v>
      </c>
      <c r="H5" s="74"/>
      <c r="I5" s="31">
        <f t="shared" si="0"/>
        <v>0.69230769230769229</v>
      </c>
      <c r="J5" s="31">
        <f t="shared" si="1"/>
        <v>1</v>
      </c>
      <c r="K5" s="31">
        <f t="shared" si="2"/>
        <v>0.81818181818181812</v>
      </c>
    </row>
    <row r="6" spans="1:14" x14ac:dyDescent="0.3">
      <c r="A6" t="s">
        <v>190</v>
      </c>
      <c r="B6" s="1">
        <v>1836</v>
      </c>
      <c r="C6" s="1">
        <v>2</v>
      </c>
      <c r="D6" s="1">
        <v>2</v>
      </c>
      <c r="E6" s="1">
        <v>0</v>
      </c>
      <c r="F6" s="1">
        <v>2</v>
      </c>
      <c r="H6" s="74"/>
      <c r="I6" s="31">
        <f t="shared" si="0"/>
        <v>0.5</v>
      </c>
      <c r="J6" s="31">
        <f t="shared" si="1"/>
        <v>1</v>
      </c>
      <c r="K6" s="31">
        <f t="shared" si="2"/>
        <v>0.66666666666666663</v>
      </c>
    </row>
    <row r="7" spans="1:14" x14ac:dyDescent="0.3">
      <c r="A7" s="5" t="s">
        <v>16</v>
      </c>
      <c r="B7" s="32">
        <f>SUM(B3:B6)</f>
        <v>3904</v>
      </c>
      <c r="C7" s="32">
        <f>SUM(C3:C6)</f>
        <v>27</v>
      </c>
      <c r="D7" s="32">
        <f>SUM(D3:D6)</f>
        <v>11</v>
      </c>
      <c r="E7" s="32">
        <f>SUM(E3:E6)</f>
        <v>0</v>
      </c>
      <c r="F7" s="32">
        <f>SUM(F3:F6)</f>
        <v>25</v>
      </c>
      <c r="H7" s="35"/>
      <c r="I7" s="76">
        <f>AVERAGE(I3:I6)</f>
        <v>0.66586538461538458</v>
      </c>
      <c r="J7" s="76">
        <f t="shared" ref="J7:K7" si="3">AVERAGE(J3:J6)</f>
        <v>1</v>
      </c>
      <c r="K7" s="76">
        <f t="shared" si="3"/>
        <v>0.79268648018648014</v>
      </c>
      <c r="L7" s="33">
        <f xml:space="preserve"> STDEVP(I3:I6) / SQRT(COUNT(I3:I6))</f>
        <v>6.2442188499329594E-2</v>
      </c>
      <c r="M7" s="33">
        <f t="shared" ref="M7:N7" si="4" xml:space="preserve"> STDEVP(J3:J6) / SQRT(COUNT(J3:J6))</f>
        <v>0</v>
      </c>
      <c r="N7" s="33">
        <f t="shared" si="4"/>
        <v>4.503627890043542E-2</v>
      </c>
    </row>
  </sheetData>
  <phoneticPr fontId="8"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G E E A A B Q S w M E F A A C A A g A f b Z u W k t A w O O k A A A A 9 g A A A B I A H A B D b 2 5 m a W c v U G F j a 2 F n Z S 5 4 b W w g o h g A K K A U A A A A A A A A A A A A A A A A A A A A A A A A A A A A h Y 9 B D o I w F E S v Q r q n L Y i J I Z + y c C u J C d G 4 J a V C I 3 w M L Z a 7 u f B I X k G M o u 5 c z p u 3 m L l f b 5 C O b e N d V G 9 0 h w k J K C e e Q t m V G q u E D P b o r 0 g q Y F v I U 1 E p b 5 L R x K M p E 1 J b e 4 4 Z c 8 5 R t 6 B d X 7 G Q 8 4 A d s k 0 u a 9 U W 5 C P r / 7 K v 0 d g C p S I C 9 q 8 x I q R B x G n E l 5 Q D m y F k G r 9 C O O 1 9 t j 8 Q 1 k N j h 1 4 J h f 4 u B z Z H Y O 8 P 4 g F Q S w M E F A A C A A g A f b Z u W 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H 2 2 b l r Y + T d 8 W w E A A F Y C A A A T A B w A R m 9 y b X V s Y X M v U 2 V j d G l v b j E u b S C i G A A o o B Q A A A A A A A A A A A A A A A A A A A A A A A A A A A B t k F 9 L w z A U x d 8 H + w 6 X + L J B K G 6 6 I U o e R r e h g v i n 0 x c r J W u v W y R N R p K W y d h 3 9 8 4 O F L q 8 J P m d c O 4 5 8 Z g H Z Q 0 k z T 6 4 6 X a 6 H b + W D g s 4 Y 6 U t U P s M a 6 m z + i o b Z + c w Y i B A Y + h 2 g F Z i K 5 c j k d j X 0 d T m V Y k m 9 O Z K Y x R b E + j i e y y + T l 8 9 O p 9 O l l i k U 2 c 3 S 7 t N 7 9 5 m E 3 h y 9 o s m w 7 2 s Z f q C / t f O N 9 q n W l W O L k m 1 g f n x 3 A 4 U j a L c 1 6 z P 3 6 e o V a k C O s E 4 4 x B b X Z X G i z G H m c l t o c x K D I a j I Y f n y g Z M w r d G 8 X e M q M F H n z e 1 z h g F K 0 k q 4 B Z l Q d k P r R d y S e + O y p H 3 m h / g 8 H 7 k E 6 2 T X G r p v A i u w n + W 8 V q a F T k u v j f 4 Z 7 d w 0 v h P 6 8 o m 7 0 H 0 v R P z + W 7 H h B A w o + q V D N Q G H g 6 f c Q 2 P T q 2 U k R p I p t 6 B H C D g N u w 5 7 F g L Z I M 2 G r b R R R t d E r o z Y X w Z H U L u 9 / 1 u R 5 m T 5 W 5 + A F B L A Q I t A B Q A A g A I A H 2 2 b l p L Q M D j p A A A A P Y A A A A S A A A A A A A A A A A A A A A A A A A A A A B D b 2 5 m a W c v U G F j a 2 F n Z S 5 4 b W x Q S w E C L Q A U A A I A C A B 9 t m 5 a D 8 r p q 6 Q A A A D p A A A A E w A A A A A A A A A A A A A A A A D w A A A A W 0 N v b n R l b n R f V H l w Z X N d L n h t b F B L A Q I t A B Q A A g A I A H 2 2 b l r Y + T d 8 W w E A A F Y C A A A T A A A A A A A A A A A A A A A A A O E B A A B G b 3 J t d W x h c y 9 T Z W N 0 a W 9 u M S 5 t U E s F B g A A A A A D A A M A w g A A A I k 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k 4 M A A A A A A A A L A w 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t b 2 R l b H N f Z X Z h b F 9 2 O F 8 2 X z A l M j A 1 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l F 1 Z X J 5 S U Q i I F Z h b H V l P S J z Y j J j M j Y z Y T A t M j I 2 M S 0 0 Z j E z L T l k N D I t Y z A 5 Y 2 M z Y T h h M D l k I i A v P j x F b n R y e S B U e X B l P S J C d W Z m Z X J O Z X h 0 U m V m c m V z a C I g V m F s d W U 9 I m w x I i A v P j x F b n R y e S B U e X B l P S J S Z X N 1 b H R U e X B l I i B W Y W x 1 Z T 0 i c 1 R h Y m x l I i A v P j x F b n R y e S B U e X B l P S J O Y W 1 l V X B k Y X R l Z E F m d G V y R m l s b C I g V m F s d W U 9 I m w w I i A v P j x F b n R y e S B U e X B l P S J G a W x s V G F y Z 2 V 0 I i B W Y W x 1 Z T 0 i c 2 1 v Z G V s c 1 9 l d m F s X 3 Y 4 X z Z f M F 8 1 I i A v P j x F b n R y e S B U e X B l P S J G a W x s Z W R D b 2 1 w b G V 0 Z V J l c 3 V s d F R v V 2 9 y a 3 N o Z W V 0 I i B W Y W x 1 Z T 0 i b D E i I C 8 + P E V u d H J 5 I F R 5 c G U 9 I k F k Z G V k V G 9 E Y X R h T W 9 k Z W w i I F Z h b H V l P S J s M C I g L z 4 8 R W 5 0 c n k g V H l w Z T 0 i R m l s b E N v d W 5 0 I i B W Y W x 1 Z T 0 i b D g y I i A v P j x F b n R y e S B U e X B l P S J G a W x s R X J y b 3 J D b 2 R l I i B W Y W x 1 Z T 0 i c 1 V u a 2 5 v d 2 4 i I C 8 + P E V u d H J 5 I F R 5 c G U 9 I k Z p b G x F c n J v c k N v d W 5 0 I i B W Y W x 1 Z T 0 i b D A i I C 8 + P E V u d H J 5 I F R 5 c G U 9 I k Z p b G x M Y X N 0 V X B k Y X R l Z C I g V m F s d W U 9 I m Q y M D I 1 L T A z L T E 0 V D I x O j U x O j U 3 L j k 2 O T A 2 N z Z a I i A v P j x F b n R y e S B U e X B l P S J G a W x s Q 2 9 s d W 1 u V H l w Z X M i I F Z h b H V l P S J z Q m d Z R 0 J n W U Q i I C 8 + P E V u d H J 5 I F R 5 c G U 9 I k Z p b G x D b 2 x 1 b W 5 O Y W 1 l c y I g V m F s d W U 9 I n N b J n F 1 b 3 Q 7 P T 0 9 I E V 2 Y W x 1 Y X R p b m c g T W 9 k Z W w 6 I E 9 y a W d p b m F s I D 0 9 P S Z x d W 9 0 O y w m c X V v d D t D b 2 x 1 b W 4 x J n F 1 b 3 Q 7 L C Z x d W 9 0 O 1 8 x J n F 1 b 3 Q 7 L C Z x d W 9 0 O 1 8 y J n F 1 b 3 Q 7 L C Z x d W 9 0 O 1 8 z J n F 1 b 3 Q 7 L C Z x d W 9 0 O 1 8 0 J n F 1 b 3 Q 7 X S I g L z 4 8 R W 5 0 c n k g V H l w Z T 0 i R m l s b F N 0 Y X R 1 c y I g V m F s d W U 9 I n N D b 2 1 w b G V 0 Z S I g L z 4 8 R W 5 0 c n k g V H l w Z T 0 i U m V s Y X R p b 2 5 z a G l w S W 5 m b 0 N v b n R h a W 5 l c i I g V m F s d W U 9 I n N 7 J n F 1 b 3 Q 7 Y 2 9 s d W 1 u Q 2 9 1 b n Q m c X V v d D s 6 N i w m c X V v d D t r Z X l D b 2 x 1 b W 5 O Y W 1 l c y Z x d W 9 0 O z p b X S w m c X V v d D t x d W V y e V J l b G F 0 a W 9 u c 2 h p c H M m c X V v d D s 6 W 1 0 s J n F 1 b 3 Q 7 Y 2 9 s d W 1 u S W R l b n R p d G l l c y Z x d W 9 0 O z p b J n F 1 b 3 Q 7 U 2 V j d G l v b j E v b W 9 k Z W x z X 2 V 2 Y W x f d j h f N l 8 w I D U v Q X V 0 b 1 J l b W 9 2 Z W R D b 2 x 1 b W 5 z M S 5 7 P T 0 9 I E V 2 Y W x 1 Y X R p b m c g T W 9 k Z W w 6 I E 9 y a W d p b m F s I D 0 9 P S w w f S Z x d W 9 0 O y w m c X V v d D t T Z W N 0 a W 9 u M S 9 t b 2 R l b H N f Z X Z h b F 9 2 O F 8 2 X z A g N S 9 B d X R v U m V t b 3 Z l Z E N v b H V t b n M x L n t D b 2 x 1 b W 4 x L D F 9 J n F 1 b 3 Q 7 L C Z x d W 9 0 O 1 N l Y 3 R p b 2 4 x L 2 1 v Z G V s c 1 9 l d m F s X 3 Y 4 X z Z f M C A 1 L 0 F 1 d G 9 S Z W 1 v d m V k Q 2 9 s d W 1 u c z E u e 1 8 x L D J 9 J n F 1 b 3 Q 7 L C Z x d W 9 0 O 1 N l Y 3 R p b 2 4 x L 2 1 v Z G V s c 1 9 l d m F s X 3 Y 4 X z Z f M C A 1 L 0 F 1 d G 9 S Z W 1 v d m V k Q 2 9 s d W 1 u c z E u e 1 8 y L D N 9 J n F 1 b 3 Q 7 L C Z x d W 9 0 O 1 N l Y 3 R p b 2 4 x L 2 1 v Z G V s c 1 9 l d m F s X 3 Y 4 X z Z f M C A 1 L 0 F 1 d G 9 S Z W 1 v d m V k Q 2 9 s d W 1 u c z E u e 1 8 z L D R 9 J n F 1 b 3 Q 7 L C Z x d W 9 0 O 1 N l Y 3 R p b 2 4 x L 2 1 v Z G V s c 1 9 l d m F s X 3 Y 4 X z Z f M C A 1 L 0 F 1 d G 9 S Z W 1 v d m V k Q 2 9 s d W 1 u c z E u e 1 8 0 L D V 9 J n F 1 b 3 Q 7 X S w m c X V v d D t D b 2 x 1 b W 5 D b 3 V u d C Z x d W 9 0 O z o 2 L C Z x d W 9 0 O 0 t l e U N v b H V t b k 5 h b W V z J n F 1 b 3 Q 7 O l t d L C Z x d W 9 0 O 0 N v b H V t b k l k Z W 5 0 a X R p Z X M m c X V v d D s 6 W y Z x d W 9 0 O 1 N l Y 3 R p b 2 4 x L 2 1 v Z G V s c 1 9 l d m F s X 3 Y 4 X z Z f M C A 1 L 0 F 1 d G 9 S Z W 1 v d m V k Q 2 9 s d W 1 u c z E u e z 0 9 P S B F d m F s d W F 0 a W 5 n I E 1 v Z G V s O i B P c m l n a W 5 h b C A 9 P T 0 s M H 0 m c X V v d D s s J n F 1 b 3 Q 7 U 2 V j d G l v b j E v b W 9 k Z W x z X 2 V 2 Y W x f d j h f N l 8 w I D U v Q X V 0 b 1 J l b W 9 2 Z W R D b 2 x 1 b W 5 z M S 5 7 Q 2 9 s d W 1 u M S w x f S Z x d W 9 0 O y w m c X V v d D t T Z W N 0 a W 9 u M S 9 t b 2 R l b H N f Z X Z h b F 9 2 O F 8 2 X z A g N S 9 B d X R v U m V t b 3 Z l Z E N v b H V t b n M x L n t f M S w y f S Z x d W 9 0 O y w m c X V v d D t T Z W N 0 a W 9 u M S 9 t b 2 R l b H N f Z X Z h b F 9 2 O F 8 2 X z A g N S 9 B d X R v U m V t b 3 Z l Z E N v b H V t b n M x L n t f M i w z f S Z x d W 9 0 O y w m c X V v d D t T Z W N 0 a W 9 u M S 9 t b 2 R l b H N f Z X Z h b F 9 2 O F 8 2 X z A g N S 9 B d X R v U m V t b 3 Z l Z E N v b H V t b n M x L n t f M y w 0 f S Z x d W 9 0 O y w m c X V v d D t T Z W N 0 a W 9 u M S 9 t b 2 R l b H N f Z X Z h b F 9 2 O F 8 2 X z A g N S 9 B d X R v U m V t b 3 Z l Z E N v b H V t b n M x L n t f N C w 1 f S Z x d W 9 0 O 1 0 s J n F 1 b 3 Q 7 U m V s Y X R p b 2 5 z a G l w S W 5 m b y Z x d W 9 0 O z p b X X 0 i I C 8 + P C 9 T d G F i b G V F b n R y a W V z P j w v S X R l b T 4 8 S X R l b T 4 8 S X R l b U x v Y 2 F 0 a W 9 u P j x J d G V t V H l w Z T 5 G b 3 J t d W x h P C 9 J d G V t V H l w Z T 4 8 S X R l b V B h d G g + U 2 V j d G l v b j E v b W 9 k Z W x z X 2 V 2 Y W x f d j h f N l 8 w J T I w N S 9 T b 3 V y Y 2 U 8 L 0 l 0 Z W 1 Q Y X R o P j w v S X R l b U x v Y 2 F 0 a W 9 u P j x T d G F i b G V F b n R y a W V z I C 8 + P C 9 J d G V t P j x J d G V t P j x J d G V t T G 9 j Y X R p b 2 4 + P E l 0 Z W 1 U e X B l P k Z v c m 1 1 b G E 8 L 0 l 0 Z W 1 U e X B l P j x J d G V t U G F 0 a D 5 T Z W N 0 a W 9 u M S 9 t b 2 R l b H N f Z X Z h b F 9 2 O F 8 2 X z A l M j A 1 L 1 B y b 2 1 v d G V k J T I w S G V h Z G V y c z w v S X R l b V B h d G g + P C 9 J d G V t T G 9 j Y X R p b 2 4 + P F N 0 Y W J s Z U V u d H J p Z X M g L z 4 8 L 0 l 0 Z W 0 + P E l 0 Z W 0 + P E l 0 Z W 1 M b 2 N h d G l v b j 4 8 S X R l b V R 5 c G U + R m 9 y b X V s Y T w v S X R l b V R 5 c G U + P E l 0 Z W 1 Q Y X R o P l N l Y 3 R p b 2 4 x L 2 1 v Z G V s c 1 9 l d m F s X 3 Y 4 X z Z f M C U y M D U v Q 2 h h b m d l Z C U y M F R 5 c G U 8 L 0 l 0 Z W 1 Q Y X R o P j w v S X R l b U x v Y 2 F 0 a W 9 u P j x T d G F i b G V F b n R y a W V z I C 8 + P C 9 J d G V t P j w v S X R l b X M + P C 9 M b 2 N h b F B h Y 2 t h Z 2 V N Z X R h Z G F 0 Y U Z p b G U + F g A A A F B L B Q Y A A A A A A A A A A A A A A A A A A A A A A A A m A Q A A A Q A A A N C M n d 8 B F d E R j H o A w E / C l + s B A A A A u g F y H 3 W 1 O U W T f E Y e / + H M u Q A A A A A C A A A A A A A Q Z g A A A A E A A C A A A A B a X O w S w K r 5 J B q Z y S n 0 c 0 S D K 7 c 9 f U 0 Y S a + 6 N m R A X x 8 g x A A A A A A O g A A A A A I A A C A A A A B C D p q y B n Y F N D O B + D C 3 Q j J 4 8 u N T L r s L K U 4 0 V I k + 0 2 7 n c F A A A A B M 3 M 6 r l i C S + J e u X y 9 9 b A V s N T H Q n Y O E n q z w R 3 n H M I 2 M B O q H L r A 8 Y x R h j Z P F x d A q 4 1 H 9 x Y 5 y g 4 d w w B a B 5 k u n L G o p Y h k l y s B 1 Z N P y 1 2 m I B J h K i U A A A A A / Y T D r a c t i 6 L l 3 C 0 i f n Y s 4 r U y L / q O h l g 7 i 1 L L X u q V M j + / A m x d O z Z K 7 U n I h X g P z K V k j 3 2 B b E L K z 5 I P o o O T u q Z t + < / D a t a M a s h u p > 
</file>

<file path=customXml/itemProps1.xml><?xml version="1.0" encoding="utf-8"?>
<ds:datastoreItem xmlns:ds="http://schemas.openxmlformats.org/officeDocument/2006/customXml" ds:itemID="{3C2623DD-5285-49A7-9752-21B9BF3D18F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Figure 2</vt:lpstr>
      <vt:lpstr>Figure 3a</vt:lpstr>
      <vt:lpstr>Figure 3b</vt:lpstr>
      <vt:lpstr>Figure 3c</vt:lpstr>
      <vt:lpstr>Figure 3d</vt:lpstr>
      <vt:lpstr>Figure 3e</vt:lpstr>
      <vt:lpstr>Figure 3 overall</vt:lpstr>
      <vt:lpstr>Figure 4</vt:lpstr>
      <vt:lpstr>Supp. Figure 4</vt:lpstr>
      <vt:lpstr>Supp. Figure 15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2025-03-14T22:40:29Z</dcterms:modified>
</cp:coreProperties>
</file>