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summary of protein amounts" sheetId="8" r:id="rId1"/>
    <sheet name="protein calculator" sheetId="2" r:id="rId2"/>
    <sheet name="protein calculator plasticity" sheetId="7" r:id="rId3"/>
    <sheet name="fits" sheetId="1" state="hidden" r:id="rId4"/>
    <sheet name="fits plasticity" sheetId="5" state="hidden" r:id="rId5"/>
    <sheet name="MeanSTEDSignal" sheetId="3" state="hidden" r:id="rId6"/>
    <sheet name="MeanSTEDSignal plasticity" sheetId="6" state="hidden" r:id="rId7"/>
    <sheet name="Copy numbers" sheetId="4" state="hidden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7" l="1"/>
  <c r="H12" i="7"/>
  <c r="G12" i="7"/>
  <c r="F12" i="7"/>
  <c r="E12" i="7"/>
  <c r="D12" i="7"/>
  <c r="I11" i="7"/>
  <c r="H11" i="7"/>
  <c r="G11" i="7"/>
  <c r="F11" i="7"/>
  <c r="E11" i="7"/>
  <c r="D11" i="7"/>
  <c r="I10" i="7"/>
  <c r="H10" i="7"/>
  <c r="G10" i="7"/>
  <c r="F10" i="7"/>
  <c r="E10" i="7"/>
  <c r="D10" i="7"/>
  <c r="I9" i="7"/>
  <c r="H9" i="7"/>
  <c r="G9" i="7"/>
  <c r="F9" i="7"/>
  <c r="E9" i="7"/>
  <c r="D9" i="7"/>
  <c r="I8" i="7"/>
  <c r="H8" i="7"/>
  <c r="G8" i="7"/>
  <c r="F8" i="7"/>
  <c r="E8" i="7"/>
  <c r="D8" i="7"/>
  <c r="I7" i="7"/>
  <c r="H7" i="7"/>
  <c r="G7" i="7"/>
  <c r="F7" i="7"/>
  <c r="E7" i="7"/>
  <c r="D7" i="7"/>
  <c r="I6" i="7"/>
  <c r="H6" i="7"/>
  <c r="G6" i="7"/>
  <c r="F6" i="7"/>
  <c r="E6" i="7"/>
  <c r="I5" i="7"/>
  <c r="H5" i="7"/>
  <c r="G5" i="7"/>
  <c r="F5" i="7"/>
  <c r="E5" i="7"/>
  <c r="D6" i="7"/>
  <c r="D5" i="7"/>
  <c r="C12" i="7"/>
  <c r="C11" i="7"/>
  <c r="C10" i="7"/>
  <c r="C9" i="7"/>
  <c r="C8" i="7"/>
  <c r="C7" i="7"/>
  <c r="C6" i="7"/>
  <c r="C5" i="7"/>
  <c r="B12" i="7"/>
  <c r="B11" i="7"/>
  <c r="B10" i="7"/>
  <c r="B9" i="7"/>
  <c r="B8" i="7"/>
  <c r="B7" i="7"/>
  <c r="B6" i="7"/>
  <c r="B5" i="7"/>
  <c r="B10" i="2"/>
  <c r="C10" i="2"/>
  <c r="D10" i="2"/>
  <c r="B11" i="2"/>
  <c r="C11" i="2"/>
  <c r="D11" i="2"/>
  <c r="B7" i="2"/>
  <c r="C7" i="2"/>
  <c r="D7" i="2"/>
  <c r="B12" i="2"/>
  <c r="C12" i="2"/>
  <c r="D12" i="2"/>
  <c r="B13" i="2"/>
  <c r="C13" i="2"/>
  <c r="D13" i="2"/>
  <c r="B23" i="2"/>
  <c r="C23" i="2"/>
  <c r="D23" i="2"/>
  <c r="B26" i="2"/>
  <c r="C26" i="2"/>
  <c r="D26" i="2"/>
  <c r="B17" i="2"/>
  <c r="C17" i="2"/>
  <c r="D17" i="2"/>
  <c r="B18" i="2"/>
  <c r="C18" i="2"/>
  <c r="D18" i="2"/>
  <c r="B19" i="2"/>
  <c r="C19" i="2"/>
  <c r="D19" i="2"/>
  <c r="B20" i="2"/>
  <c r="C20" i="2"/>
  <c r="D20" i="2"/>
  <c r="B21" i="2"/>
  <c r="C21" i="2"/>
  <c r="D21" i="2"/>
  <c r="B22" i="2"/>
  <c r="C22" i="2"/>
  <c r="D22" i="2"/>
  <c r="B24" i="2"/>
  <c r="C24" i="2"/>
  <c r="D24" i="2"/>
  <c r="B25" i="2"/>
  <c r="C25" i="2"/>
  <c r="D25" i="2"/>
  <c r="B27" i="2"/>
  <c r="C27" i="2"/>
  <c r="D27" i="2"/>
  <c r="B28" i="2"/>
  <c r="C28" i="2"/>
  <c r="D28" i="2"/>
  <c r="B29" i="2"/>
  <c r="C29" i="2"/>
  <c r="D29" i="2"/>
  <c r="B30" i="2"/>
  <c r="C30" i="2"/>
  <c r="D30" i="2"/>
  <c r="B31" i="2"/>
  <c r="C31" i="2"/>
  <c r="D31" i="2"/>
  <c r="B32" i="2"/>
  <c r="C32" i="2"/>
  <c r="D32" i="2"/>
  <c r="B33" i="2"/>
  <c r="C33" i="2"/>
  <c r="D33" i="2"/>
  <c r="B34" i="2"/>
  <c r="C34" i="2"/>
  <c r="D34" i="2"/>
  <c r="B35" i="2"/>
  <c r="C35" i="2"/>
  <c r="D35" i="2"/>
  <c r="B36" i="2"/>
  <c r="C36" i="2"/>
  <c r="D36" i="2"/>
  <c r="B37" i="2"/>
  <c r="C37" i="2"/>
  <c r="D37" i="2"/>
  <c r="B38" i="2"/>
  <c r="C38" i="2"/>
  <c r="D38" i="2"/>
  <c r="B46" i="2"/>
  <c r="C46" i="2"/>
  <c r="D46" i="2"/>
  <c r="B39" i="2"/>
  <c r="C39" i="2"/>
  <c r="D39" i="2"/>
  <c r="B40" i="2"/>
  <c r="C40" i="2"/>
  <c r="D40" i="2"/>
  <c r="B41" i="2"/>
  <c r="C41" i="2"/>
  <c r="D41" i="2"/>
  <c r="B42" i="2"/>
  <c r="C42" i="2"/>
  <c r="D42" i="2"/>
  <c r="B43" i="2"/>
  <c r="C43" i="2"/>
  <c r="D43" i="2"/>
  <c r="B44" i="2"/>
  <c r="C44" i="2"/>
  <c r="D44" i="2"/>
  <c r="B45" i="2"/>
  <c r="C45" i="2"/>
  <c r="D45" i="2"/>
  <c r="B50" i="2"/>
  <c r="C50" i="2"/>
  <c r="D50" i="2"/>
  <c r="B47" i="2"/>
  <c r="C47" i="2"/>
  <c r="D47" i="2"/>
  <c r="B48" i="2"/>
  <c r="C48" i="2"/>
  <c r="D48" i="2"/>
  <c r="B49" i="2"/>
  <c r="C49" i="2"/>
  <c r="D49" i="2"/>
  <c r="B51" i="2"/>
  <c r="C51" i="2"/>
  <c r="D51" i="2"/>
  <c r="B52" i="2"/>
  <c r="C52" i="2"/>
  <c r="D52" i="2"/>
  <c r="B53" i="2"/>
  <c r="C53" i="2"/>
  <c r="D53" i="2"/>
  <c r="B54" i="2"/>
  <c r="C54" i="2"/>
  <c r="D54" i="2"/>
  <c r="B55" i="2"/>
  <c r="C55" i="2"/>
  <c r="D55" i="2"/>
  <c r="B57" i="2"/>
  <c r="C57" i="2"/>
  <c r="D57" i="2"/>
  <c r="B61" i="2"/>
  <c r="C61" i="2"/>
  <c r="D61" i="2"/>
  <c r="B66" i="2"/>
  <c r="C66" i="2"/>
  <c r="D66" i="2"/>
  <c r="B67" i="2"/>
  <c r="C67" i="2"/>
  <c r="D67" i="2"/>
  <c r="B69" i="2"/>
  <c r="C69" i="2"/>
  <c r="D69" i="2"/>
  <c r="B62" i="2"/>
  <c r="C62" i="2"/>
  <c r="D62" i="2"/>
  <c r="B63" i="2"/>
  <c r="C63" i="2"/>
  <c r="D63" i="2"/>
  <c r="B64" i="2"/>
  <c r="C64" i="2"/>
  <c r="D64" i="2"/>
  <c r="B65" i="2"/>
  <c r="C65" i="2"/>
  <c r="D65" i="2"/>
  <c r="B71" i="2"/>
  <c r="C71" i="2"/>
  <c r="D71" i="2"/>
  <c r="B72" i="2"/>
  <c r="C72" i="2"/>
  <c r="D72" i="2"/>
  <c r="B70" i="2"/>
  <c r="C70" i="2"/>
  <c r="D70" i="2"/>
  <c r="B5" i="2"/>
  <c r="C5" i="2"/>
  <c r="D5" i="2"/>
  <c r="B73" i="2"/>
  <c r="C73" i="2"/>
  <c r="D73" i="2"/>
  <c r="B74" i="2"/>
  <c r="C74" i="2"/>
  <c r="D74" i="2"/>
  <c r="B75" i="2"/>
  <c r="C75" i="2"/>
  <c r="D75" i="2"/>
  <c r="B76" i="2"/>
  <c r="C76" i="2"/>
  <c r="D76" i="2"/>
  <c r="B77" i="2"/>
  <c r="C77" i="2"/>
  <c r="D77" i="2"/>
  <c r="B78" i="2"/>
  <c r="C78" i="2"/>
  <c r="D78" i="2"/>
  <c r="B79" i="2"/>
  <c r="C79" i="2"/>
  <c r="D79" i="2"/>
  <c r="B80" i="2"/>
  <c r="C80" i="2"/>
  <c r="D80" i="2"/>
  <c r="B81" i="2"/>
  <c r="C81" i="2"/>
  <c r="D81" i="2"/>
  <c r="B82" i="2"/>
  <c r="C82" i="2"/>
  <c r="D82" i="2"/>
  <c r="B88" i="2"/>
  <c r="C88" i="2"/>
  <c r="D88" i="2"/>
  <c r="B89" i="2"/>
  <c r="C89" i="2"/>
  <c r="D89" i="2"/>
  <c r="B90" i="2"/>
  <c r="C90" i="2"/>
  <c r="D90" i="2"/>
  <c r="B91" i="2"/>
  <c r="C91" i="2"/>
  <c r="D91" i="2"/>
  <c r="B83" i="2"/>
  <c r="C83" i="2"/>
  <c r="D83" i="2"/>
  <c r="B84" i="2"/>
  <c r="C84" i="2"/>
  <c r="D84" i="2"/>
  <c r="B85" i="2"/>
  <c r="C85" i="2"/>
  <c r="D85" i="2"/>
  <c r="B86" i="2"/>
  <c r="C86" i="2"/>
  <c r="D86" i="2"/>
  <c r="B87" i="2"/>
  <c r="C87" i="2"/>
  <c r="D87" i="2"/>
  <c r="B96" i="2"/>
  <c r="C96" i="2"/>
  <c r="D96" i="2"/>
  <c r="B92" i="2"/>
  <c r="C92" i="2"/>
  <c r="D92" i="2"/>
  <c r="B93" i="2"/>
  <c r="C93" i="2"/>
  <c r="D93" i="2"/>
  <c r="B94" i="2"/>
  <c r="C94" i="2"/>
  <c r="D94" i="2"/>
  <c r="B95" i="2"/>
  <c r="C95" i="2"/>
  <c r="D95" i="2"/>
  <c r="B97" i="2"/>
  <c r="C97" i="2"/>
  <c r="D97" i="2"/>
  <c r="B98" i="2"/>
  <c r="C98" i="2"/>
  <c r="D98" i="2"/>
  <c r="B99" i="2"/>
  <c r="C99" i="2"/>
  <c r="D99" i="2"/>
  <c r="B100" i="2"/>
  <c r="C100" i="2"/>
  <c r="D100" i="2"/>
  <c r="B101" i="2"/>
  <c r="C101" i="2"/>
  <c r="D101" i="2"/>
  <c r="B102" i="2"/>
  <c r="C102" i="2"/>
  <c r="D102" i="2"/>
  <c r="B103" i="2"/>
  <c r="C103" i="2"/>
  <c r="D103" i="2"/>
  <c r="B104" i="2"/>
  <c r="C104" i="2"/>
  <c r="D104" i="2"/>
  <c r="B105" i="2"/>
  <c r="C105" i="2"/>
  <c r="D105" i="2"/>
  <c r="B107" i="2"/>
  <c r="C107" i="2"/>
  <c r="D107" i="2"/>
  <c r="B108" i="2"/>
  <c r="C108" i="2"/>
  <c r="D108" i="2"/>
  <c r="B106" i="2"/>
  <c r="C106" i="2"/>
  <c r="D106" i="2"/>
  <c r="B109" i="2"/>
  <c r="C109" i="2"/>
  <c r="D109" i="2"/>
  <c r="B111" i="2"/>
  <c r="C111" i="2"/>
  <c r="D111" i="2"/>
  <c r="B112" i="2"/>
  <c r="C112" i="2"/>
  <c r="D112" i="2"/>
  <c r="B113" i="2"/>
  <c r="C113" i="2"/>
  <c r="D113" i="2"/>
  <c r="B114" i="2"/>
  <c r="C114" i="2"/>
  <c r="D114" i="2"/>
  <c r="B9" i="2"/>
  <c r="C9" i="2"/>
  <c r="D9" i="2"/>
  <c r="B8" i="2"/>
  <c r="C8" i="2"/>
  <c r="D8" i="2"/>
  <c r="B14" i="2"/>
  <c r="C14" i="2"/>
  <c r="D14" i="2"/>
  <c r="B16" i="2"/>
  <c r="C16" i="2"/>
  <c r="D16" i="2"/>
  <c r="B15" i="2"/>
  <c r="C15" i="2"/>
  <c r="D15" i="2"/>
  <c r="B56" i="2"/>
  <c r="C56" i="2"/>
  <c r="D56" i="2"/>
  <c r="B58" i="2"/>
  <c r="C58" i="2"/>
  <c r="D58" i="2"/>
  <c r="B59" i="2"/>
  <c r="C59" i="2"/>
  <c r="D59" i="2"/>
  <c r="B60" i="2"/>
  <c r="C60" i="2"/>
  <c r="D60" i="2"/>
  <c r="B68" i="2"/>
  <c r="C68" i="2"/>
  <c r="D68" i="2"/>
  <c r="B110" i="2"/>
  <c r="C110" i="2"/>
  <c r="D110" i="2"/>
  <c r="D6" i="2"/>
  <c r="C6" i="2"/>
  <c r="B6" i="2"/>
  <c r="G6" i="4"/>
  <c r="G5" i="4"/>
  <c r="G4" i="4"/>
  <c r="G3" i="4"/>
  <c r="G2" i="4"/>
  <c r="O2" i="4"/>
  <c r="M3" i="4"/>
  <c r="N3" i="4"/>
  <c r="M4" i="4"/>
  <c r="N4" i="4"/>
  <c r="M5" i="4"/>
  <c r="N5" i="4"/>
  <c r="M6" i="4"/>
  <c r="N6" i="4"/>
  <c r="M7" i="4"/>
  <c r="N7" i="4"/>
  <c r="M8" i="4"/>
  <c r="N8" i="4"/>
  <c r="M9" i="4"/>
  <c r="N9" i="4"/>
  <c r="M10" i="4"/>
  <c r="N10" i="4"/>
  <c r="M11" i="4"/>
  <c r="N11" i="4"/>
  <c r="M12" i="4"/>
  <c r="N12" i="4"/>
  <c r="M13" i="4"/>
  <c r="N13" i="4"/>
  <c r="M14" i="4"/>
  <c r="N14" i="4"/>
  <c r="M15" i="4"/>
  <c r="N15" i="4"/>
  <c r="M16" i="4"/>
  <c r="N16" i="4"/>
  <c r="M17" i="4"/>
  <c r="N17" i="4"/>
  <c r="M18" i="4"/>
  <c r="N18" i="4"/>
  <c r="M19" i="4"/>
  <c r="N19" i="4"/>
  <c r="M20" i="4"/>
  <c r="N20" i="4"/>
  <c r="M21" i="4"/>
  <c r="N21" i="4"/>
  <c r="M22" i="4"/>
  <c r="N22" i="4"/>
  <c r="M23" i="4"/>
  <c r="N23" i="4"/>
  <c r="M24" i="4"/>
  <c r="N24" i="4"/>
  <c r="M25" i="4"/>
  <c r="N25" i="4"/>
  <c r="M26" i="4"/>
  <c r="N26" i="4"/>
  <c r="M27" i="4"/>
  <c r="N27" i="4"/>
  <c r="M28" i="4"/>
  <c r="N28" i="4"/>
  <c r="M29" i="4"/>
  <c r="N29" i="4"/>
  <c r="M30" i="4"/>
  <c r="N30" i="4"/>
  <c r="M31" i="4"/>
  <c r="N31" i="4"/>
  <c r="M32" i="4"/>
  <c r="N32" i="4"/>
  <c r="M33" i="4"/>
  <c r="N33" i="4"/>
  <c r="M34" i="4"/>
  <c r="N34" i="4"/>
  <c r="M35" i="4"/>
  <c r="N35" i="4"/>
  <c r="M36" i="4"/>
  <c r="N36" i="4"/>
  <c r="M37" i="4"/>
  <c r="N37" i="4"/>
  <c r="M38" i="4"/>
  <c r="N38" i="4"/>
  <c r="M39" i="4"/>
  <c r="N39" i="4"/>
  <c r="M40" i="4"/>
  <c r="N40" i="4"/>
  <c r="M41" i="4"/>
  <c r="N41" i="4"/>
  <c r="M42" i="4"/>
  <c r="N42" i="4"/>
  <c r="M43" i="4"/>
  <c r="N43" i="4"/>
  <c r="M44" i="4"/>
  <c r="N44" i="4"/>
  <c r="M45" i="4"/>
  <c r="N45" i="4"/>
  <c r="M46" i="4"/>
  <c r="N46" i="4"/>
  <c r="M47" i="4"/>
  <c r="N47" i="4"/>
  <c r="M48" i="4"/>
  <c r="N48" i="4"/>
  <c r="M49" i="4"/>
  <c r="N49" i="4"/>
  <c r="M50" i="4"/>
  <c r="N50" i="4"/>
  <c r="M51" i="4"/>
  <c r="N51" i="4"/>
  <c r="M52" i="4"/>
  <c r="N52" i="4"/>
  <c r="M53" i="4"/>
  <c r="N53" i="4"/>
  <c r="M54" i="4"/>
  <c r="N54" i="4"/>
  <c r="M55" i="4"/>
  <c r="N55" i="4"/>
  <c r="M56" i="4"/>
  <c r="N56" i="4"/>
  <c r="M57" i="4"/>
  <c r="N57" i="4"/>
  <c r="M58" i="4"/>
  <c r="N58" i="4"/>
  <c r="M59" i="4"/>
  <c r="N59" i="4"/>
  <c r="M60" i="4"/>
  <c r="N60" i="4"/>
  <c r="M61" i="4"/>
  <c r="N61" i="4"/>
  <c r="M62" i="4"/>
  <c r="N62" i="4"/>
  <c r="M63" i="4"/>
  <c r="N63" i="4"/>
  <c r="M64" i="4"/>
  <c r="N64" i="4"/>
  <c r="M65" i="4"/>
  <c r="N65" i="4"/>
  <c r="M66" i="4"/>
  <c r="N66" i="4"/>
  <c r="M67" i="4"/>
  <c r="N67" i="4"/>
  <c r="M68" i="4"/>
  <c r="N68" i="4"/>
  <c r="M69" i="4"/>
  <c r="N69" i="4"/>
  <c r="M70" i="4"/>
  <c r="N70" i="4"/>
  <c r="M71" i="4"/>
  <c r="N71" i="4"/>
  <c r="M72" i="4"/>
  <c r="N72" i="4"/>
  <c r="M73" i="4"/>
  <c r="N73" i="4"/>
  <c r="M74" i="4"/>
  <c r="N74" i="4"/>
  <c r="M75" i="4"/>
  <c r="N75" i="4"/>
  <c r="M76" i="4"/>
  <c r="N76" i="4"/>
  <c r="M77" i="4"/>
  <c r="N77" i="4"/>
  <c r="M78" i="4"/>
  <c r="N78" i="4"/>
  <c r="M79" i="4"/>
  <c r="N79" i="4"/>
  <c r="M80" i="4"/>
  <c r="N80" i="4"/>
  <c r="M81" i="4"/>
  <c r="N81" i="4"/>
  <c r="M82" i="4"/>
  <c r="N82" i="4"/>
  <c r="M83" i="4"/>
  <c r="N83" i="4"/>
  <c r="M84" i="4"/>
  <c r="N84" i="4"/>
  <c r="M85" i="4"/>
  <c r="N85" i="4"/>
  <c r="M86" i="4"/>
  <c r="N86" i="4"/>
  <c r="M87" i="4"/>
  <c r="N87" i="4"/>
  <c r="M88" i="4"/>
  <c r="N88" i="4"/>
  <c r="M89" i="4"/>
  <c r="N89" i="4"/>
  <c r="M90" i="4"/>
  <c r="N90" i="4"/>
  <c r="M91" i="4"/>
  <c r="N91" i="4"/>
  <c r="M92" i="4"/>
  <c r="N92" i="4"/>
  <c r="M93" i="4"/>
  <c r="N93" i="4"/>
  <c r="M94" i="4"/>
  <c r="N94" i="4"/>
  <c r="M95" i="4"/>
  <c r="N95" i="4"/>
  <c r="M96" i="4"/>
  <c r="N96" i="4"/>
  <c r="M97" i="4"/>
  <c r="N97" i="4"/>
  <c r="M98" i="4"/>
  <c r="N98" i="4"/>
  <c r="M99" i="4"/>
  <c r="N99" i="4"/>
  <c r="M100" i="4"/>
  <c r="N100" i="4"/>
  <c r="M101" i="4"/>
  <c r="N101" i="4"/>
  <c r="M102" i="4"/>
  <c r="N102" i="4"/>
  <c r="M103" i="4"/>
  <c r="N103" i="4"/>
  <c r="M104" i="4"/>
  <c r="N104" i="4"/>
  <c r="M105" i="4"/>
  <c r="N105" i="4"/>
  <c r="M106" i="4"/>
  <c r="N106" i="4"/>
  <c r="M107" i="4"/>
  <c r="N107" i="4"/>
  <c r="M108" i="4"/>
  <c r="N108" i="4"/>
  <c r="M109" i="4"/>
  <c r="N109" i="4"/>
  <c r="M110" i="4"/>
  <c r="N110" i="4"/>
  <c r="M111" i="4"/>
  <c r="N111" i="4"/>
  <c r="N2" i="4"/>
  <c r="M2" i="4"/>
</calcChain>
</file>

<file path=xl/sharedStrings.xml><?xml version="1.0" encoding="utf-8"?>
<sst xmlns="http://schemas.openxmlformats.org/spreadsheetml/2006/main" count="798" uniqueCount="764">
  <si>
    <t>Protein_Mush</t>
  </si>
  <si>
    <t>Slope_Mush</t>
  </si>
  <si>
    <t>Intercept_Mush</t>
  </si>
  <si>
    <t>Rsquared_Mush</t>
  </si>
  <si>
    <t>Protein_Stubby</t>
  </si>
  <si>
    <t>Slope_Stubby</t>
  </si>
  <si>
    <t>Intercept_Stubby</t>
  </si>
  <si>
    <t>Rsquared_Stubby</t>
  </si>
  <si>
    <t>Protein_Other</t>
  </si>
  <si>
    <t>Slope_Other</t>
  </si>
  <si>
    <t>Intercept_Other</t>
  </si>
  <si>
    <t>Rsquared_Other</t>
  </si>
  <si>
    <t>ADAM22-PFA_UID-Adam22_Mush</t>
  </si>
  <si>
    <t>ADAM22-PFA_UID-Adam22_Flat</t>
  </si>
  <si>
    <t>ADAM22-PFA_UID-Adam22_Other</t>
  </si>
  <si>
    <t>AP180-PFA_UID-Snap91_Mush</t>
  </si>
  <si>
    <t>AP180-PFA_UID-Snap91_Flat</t>
  </si>
  <si>
    <t>AP180-PFA_UID-Snap91_Other</t>
  </si>
  <si>
    <t>APP-PFA_UID-App_Mush</t>
  </si>
  <si>
    <t>APP-PFA_UID-App_Flat</t>
  </si>
  <si>
    <t>APP-PFA_UID-App_Other</t>
  </si>
  <si>
    <t>Akt-PFA_UID-MHakt123_Mush</t>
  </si>
  <si>
    <t>Akt-PFA_UID-MHakt123_Flat</t>
  </si>
  <si>
    <t>Akt-PFA_UID-MHakt123_Other</t>
  </si>
  <si>
    <t>Arc-PFA_UID-Arc_Mush</t>
  </si>
  <si>
    <t>Arc-PFA_UID-Arc_Flat</t>
  </si>
  <si>
    <t>Arc-PFA_UID-Arc_Other</t>
  </si>
  <si>
    <t>BDNF_UID-Bdnf_Mush</t>
  </si>
  <si>
    <t>BDNF_UID-Bdnf_Flat</t>
  </si>
  <si>
    <t>BDNF_UID-Bdnf_Other</t>
  </si>
  <si>
    <t>CAPS1_UID-Cadps_Mush</t>
  </si>
  <si>
    <t>CAPS1_UID-Cadps_Flat</t>
  </si>
  <si>
    <t>CAPS1_UID-Cadps_Other</t>
  </si>
  <si>
    <t>CDC42-PFA_UID-Cdc42_Mush</t>
  </si>
  <si>
    <t>CDC42-PFA_UID-Cdc42_Flat</t>
  </si>
  <si>
    <t>CDC42-PFA_UID-Cdc42_Other</t>
  </si>
  <si>
    <t>Calbindin_UID-Calb1_Mush</t>
  </si>
  <si>
    <t>Calbindin_UID-Calb1_Flat</t>
  </si>
  <si>
    <t>Calbindin_UID-Calb1_Other</t>
  </si>
  <si>
    <t>Calcineurin-PFA_UID-Ppp3ca_Mush</t>
  </si>
  <si>
    <t>Calcineurin-PFA_UID-Ppp3ca_Flat</t>
  </si>
  <si>
    <t>Calcineurin-PFA_UID-Ppp3ca_Other</t>
  </si>
  <si>
    <t>Calmodulin-PFA_UID-Calm1_Mush</t>
  </si>
  <si>
    <t>Calmodulin-PFA_UID-Calm1_Flat</t>
  </si>
  <si>
    <t>Calmodulin-PFA_UID-Calm1_Other</t>
  </si>
  <si>
    <t>Calreticulin_UID-Calr_Mush</t>
  </si>
  <si>
    <t>Calreticulin_UID-Calr_Flat</t>
  </si>
  <si>
    <t>Calreticulin_UID-Calr_Other</t>
  </si>
  <si>
    <t>Calretinin_UID-Calb2_Mush</t>
  </si>
  <si>
    <t>Calretinin_UID-Calb2_Flat</t>
  </si>
  <si>
    <t>Calretinin_UID-Calb2_Other</t>
  </si>
  <si>
    <t>CamKII_UID-MHcamk2ab_Mush</t>
  </si>
  <si>
    <t>CamKII_UID-MHcamk2ab_Flat</t>
  </si>
  <si>
    <t>CamKII_UID-MHcamk2ab_Other</t>
  </si>
  <si>
    <t>Cav1.3_UID-Cacna1d_Mush</t>
  </si>
  <si>
    <t>Cav1.3_UID-Cacna1d_Flat</t>
  </si>
  <si>
    <t>Cav1.3_UID-Cacna1d_Other</t>
  </si>
  <si>
    <t>Cav2.1_UID-Cacna1a_Mush</t>
  </si>
  <si>
    <t>Cav2.1_UID-Cacna1a_Flat</t>
  </si>
  <si>
    <t>Cav2.1_UID-Cacna1a_Other</t>
  </si>
  <si>
    <t>CgA_UID-Chga_Mush</t>
  </si>
  <si>
    <t>CgA_UID-Chga_Flat</t>
  </si>
  <si>
    <t>CgA_UID-Chga_Other</t>
  </si>
  <si>
    <t>CgB_UID-Chgb_Mush</t>
  </si>
  <si>
    <t>CgB_UID-Chgb_Flat</t>
  </si>
  <si>
    <t>CgB_UID-Chgb_Other</t>
  </si>
  <si>
    <t>CgC_UID-Scg2_Mush</t>
  </si>
  <si>
    <t>CgC_UID-Scg2_Flat</t>
  </si>
  <si>
    <t>CgC_UID-Scg2_Other</t>
  </si>
  <si>
    <t>Clathrin-HC-BDBiosciences_UID-Cltc_Mush</t>
  </si>
  <si>
    <t>Clathrin-HC-BDBiosciences_UID-Cltc_Flat</t>
  </si>
  <si>
    <t>Clathrin-HC-BDBiosciences_UID-Cltc_Other</t>
  </si>
  <si>
    <t>ClathrinLC-PFA_UID-MHcltab_Mush</t>
  </si>
  <si>
    <t>ClathrinLC-PFA_UID-MHcltab_Flat</t>
  </si>
  <si>
    <t>ClathrinLC-PFA_UID-MHcltab_Other</t>
  </si>
  <si>
    <t>Cortactin-PFA_UID-Cttn_Mush</t>
  </si>
  <si>
    <t>Cortactin-PFA_UID-Cttn_Flat</t>
  </si>
  <si>
    <t>Cortactin-PFA_UID-Cttn_Other</t>
  </si>
  <si>
    <t>DLGAP1-PFA_UID-Dlgap1_Mush</t>
  </si>
  <si>
    <t>DLGAP1-PFA_UID-Dlgap1_Flat</t>
  </si>
  <si>
    <t>DLGAP1-PFA_UID-Dlgap1_Other</t>
  </si>
  <si>
    <t>DopamineD1-PFA_UID-Drd1_Mush</t>
  </si>
  <si>
    <t>DopamineD1-PFA_UID-Drd1_Flat</t>
  </si>
  <si>
    <t>DopamineD1-PFA_UID-Drd1_Other</t>
  </si>
  <si>
    <t>DopamineD2-PFA_UID-Drd2_Mush</t>
  </si>
  <si>
    <t>DopamineD2-PFA_UID-Drd2_Flat</t>
  </si>
  <si>
    <t>DopamineD2-PFA_UID-Drd2_Other</t>
  </si>
  <si>
    <t>Drebrin1-PFA_UID-Dbn1_Mush</t>
  </si>
  <si>
    <t>Drebrin1-PFA_UID-Dbn1_Flat</t>
  </si>
  <si>
    <t>Drebrin1-PFA_UID-Dbn1_Other</t>
  </si>
  <si>
    <t>Dynamin-PFA_UID-MHdnm123_Mush</t>
  </si>
  <si>
    <t>Dynamin-PFA_UID-MHdnm123_Flat</t>
  </si>
  <si>
    <t>Dynamin-PFA_UID-MHdnm123_Other</t>
  </si>
  <si>
    <t>ERp72-PFA_UID-Pdia4_Mush</t>
  </si>
  <si>
    <t>ERp72-PFA_UID-Pdia4_Flat</t>
  </si>
  <si>
    <t>ERp72-PFA_UID-Pdia4_Other</t>
  </si>
  <si>
    <t>GRIP_UID-Grip1_Mush</t>
  </si>
  <si>
    <t>GRIP_UID-Grip1_Flat</t>
  </si>
  <si>
    <t>GRIP_UID-Grip1_Other</t>
  </si>
  <si>
    <t>GluK1-PFA_UID-Grik1_Mush</t>
  </si>
  <si>
    <t>GluK1-PFA_UID-Grik1_Flat</t>
  </si>
  <si>
    <t>GluK1-PFA_UID-Grik1_Other</t>
  </si>
  <si>
    <t>GluN1_UID-Grin1_Mush</t>
  </si>
  <si>
    <t>GluN1_UID-Grin1_Flat</t>
  </si>
  <si>
    <t>GluN1_UID-Grin1_Other</t>
  </si>
  <si>
    <t>GluN2A-PFA_UID-Grin2a_Mush</t>
  </si>
  <si>
    <t>GluN2A-PFA_UID-Grin2a_Flat</t>
  </si>
  <si>
    <t>GluN2A-PFA_UID-Grin2a_Other</t>
  </si>
  <si>
    <t>GluN2B_UID-Grin2b_Mush</t>
  </si>
  <si>
    <t>GluN2B_UID-Grin2b_Flat</t>
  </si>
  <si>
    <t>GluN2B_UID-Grin2b_Other</t>
  </si>
  <si>
    <t>GluR1_UID-Gria1_Mush</t>
  </si>
  <si>
    <t>GluR1_UID-Gria1_Flat</t>
  </si>
  <si>
    <t>GluR1_UID-Gria1_Other</t>
  </si>
  <si>
    <t>GluR2_UID-Gria2_Mush</t>
  </si>
  <si>
    <t>GluR2_UID-Gria2_Flat</t>
  </si>
  <si>
    <t>GluR2_UID-Gria2_Other</t>
  </si>
  <si>
    <t>GluR3-PFA_UID-Gria3_Mush</t>
  </si>
  <si>
    <t>GluR3-PFA_UID-Gria3_Flat</t>
  </si>
  <si>
    <t>GluR3-PFA_UID-Gria3_Other</t>
  </si>
  <si>
    <t>HSC70_UID-Hspa1a_Mush</t>
  </si>
  <si>
    <t>HSC70_UID-Hspa1a_Flat</t>
  </si>
  <si>
    <t>HSC70_UID-Hspa1a_Other</t>
  </si>
  <si>
    <t>Homer1_UID-Homer1_Mush</t>
  </si>
  <si>
    <t>Homer1_UID-Homer1_Flat</t>
  </si>
  <si>
    <t>Homer1_UID-Homer1_Other</t>
  </si>
  <si>
    <t>Homer2_UID-Homer2_Mush</t>
  </si>
  <si>
    <t>Homer2_UID-Homer2_Flat</t>
  </si>
  <si>
    <t>Homer2_UID-Homer2_Other</t>
  </si>
  <si>
    <t>Homer3_UID-Homer3_Mush</t>
  </si>
  <si>
    <t>Homer3_UID-Homer3_Flat</t>
  </si>
  <si>
    <t>Homer3_UID-Homer3_Other</t>
  </si>
  <si>
    <t>IGF1R-PFA_UID-Igf1r_Mush</t>
  </si>
  <si>
    <t>IGF1R-PFA_UID-Igf1r_Flat</t>
  </si>
  <si>
    <t>IGF1R-PFA_UID-Igf1r_Other</t>
  </si>
  <si>
    <t>Kir2.1_UID-Kcnj2_Mush</t>
  </si>
  <si>
    <t>Kir2.1_UID-Kcnj2_Flat</t>
  </si>
  <si>
    <t>Kir2.1_UID-Kcnj2_Other</t>
  </si>
  <si>
    <t>Kv1.1_UID-Kcna1_Mush</t>
  </si>
  <si>
    <t>Kv1.1_UID-Kcna1_Flat</t>
  </si>
  <si>
    <t>Kv1.1_UID-Kcna1_Other</t>
  </si>
  <si>
    <t>Kv2.1-PFA_UID-Kcnb1_Mush</t>
  </si>
  <si>
    <t>Kv2.1-PFA_UID-Kcnb1_Flat</t>
  </si>
  <si>
    <t>Kv2.1-PFA_UID-Kcnb1_Other</t>
  </si>
  <si>
    <t>LNGFR_UID-Ngfr_Mush</t>
  </si>
  <si>
    <t>LNGFR_UID-Ngfr_Flat</t>
  </si>
  <si>
    <t>LNGFR_UID-Ngfr_Other</t>
  </si>
  <si>
    <t>MAP2-PFA_UID-Map2_Mush</t>
  </si>
  <si>
    <t>MAP2-PFA_UID-Map2_Flat</t>
  </si>
  <si>
    <t>MAP2-PFA_UID-Map2_Other</t>
  </si>
  <si>
    <t>Myosin5a-PFA_UID-Myo5a_Mush</t>
  </si>
  <si>
    <t>Myosin5a-PFA_UID-Myo5a_Flat</t>
  </si>
  <si>
    <t>Myosin5a-PFA_UID-Myo5a_Other</t>
  </si>
  <si>
    <t>NF-H-PFA_UID-Nefh_Mush</t>
  </si>
  <si>
    <t>NF-H-PFA_UID-Nefh_Flat</t>
  </si>
  <si>
    <t>NF-H-PFA_UID-Nefh_Other</t>
  </si>
  <si>
    <t>NF-L-PFA_UID-Nefl_Mush</t>
  </si>
  <si>
    <t>NF-L-PFA_UID-Nefl_Flat</t>
  </si>
  <si>
    <t>NF-L-PFA_UID-Nefl_Other</t>
  </si>
  <si>
    <t>NSF_UID-Nsf_Mush</t>
  </si>
  <si>
    <t>NSF_UID-Nsf_Flat</t>
  </si>
  <si>
    <t>NSF_UID-Nsf_Other</t>
  </si>
  <si>
    <t>Na-K-ATPase-PFA_UID-Atp1a3_Mush</t>
  </si>
  <si>
    <t>Na-K-ATPase-PFA_UID-Atp1a3_Flat</t>
  </si>
  <si>
    <t>Na-K-ATPase-PFA_UID-Atp1a3_Other</t>
  </si>
  <si>
    <t>Na-beta-1-PFA_UID-Scn1b_Mush</t>
  </si>
  <si>
    <t>Na-beta-1-PFA_UID-Scn1b_Flat</t>
  </si>
  <si>
    <t>Na-beta-1-PFA_UID-Scn1b_Other</t>
  </si>
  <si>
    <t>Nav1.1-PFA_UID-Scn2a_Mush</t>
  </si>
  <si>
    <t>Nav1.1-PFA_UID-Scn2a_Flat</t>
  </si>
  <si>
    <t>Nav1.1-PFA_UID-Scn2a_Other</t>
  </si>
  <si>
    <t>Nav1.3-PFA_UID-Scn3a_Mush</t>
  </si>
  <si>
    <t>Nav1.3-PFA_UID-Scn3a_Flat</t>
  </si>
  <si>
    <t>Nav1.3-PFA_UID-Scn3a_Other</t>
  </si>
  <si>
    <t>PSD93_UID-Dlg2_Mush</t>
  </si>
  <si>
    <t>PSD93_UID-Dlg2_Flat</t>
  </si>
  <si>
    <t>PSD93_UID-Dlg2_Other</t>
  </si>
  <si>
    <t>PSD95-CellSignaling_UID-Dlg4_Mush</t>
  </si>
  <si>
    <t>PSD95-CellSignaling_UID-Dlg4_Flat</t>
  </si>
  <si>
    <t>PSD95-CellSignaling_UID-Dlg4_Other</t>
  </si>
  <si>
    <t>PVA-PFA_UID-Pvalb_Mush</t>
  </si>
  <si>
    <t>PVA-PFA_UID-Pvalb_Flat</t>
  </si>
  <si>
    <t>PVA-PFA_UID-Pvalb_Other</t>
  </si>
  <si>
    <t>Phalloidin-PFA_UID-MHphallo_Mush</t>
  </si>
  <si>
    <t>Phalloidin-PFA_UID-MHphallo_Flat</t>
  </si>
  <si>
    <t>Phalloidin-PFA_UID-MHphallo_Other</t>
  </si>
  <si>
    <t>Rab11_UID-Rab11b_Mush</t>
  </si>
  <si>
    <t>Rab11_UID-Rab11b_Flat</t>
  </si>
  <si>
    <t>Rab11_UID-Rab11b_Other</t>
  </si>
  <si>
    <t>Rab3_UID-MHrab3_Mush</t>
  </si>
  <si>
    <t>Rab3_UID-MHrab3_Flat</t>
  </si>
  <si>
    <t>Rab3_UID-MHrab3_Other</t>
  </si>
  <si>
    <t>Rab4_UID-Rab4b_Mush</t>
  </si>
  <si>
    <t>Rab4_UID-Rab4b_Flat</t>
  </si>
  <si>
    <t>Rab4_UID-Rab4b_Other</t>
  </si>
  <si>
    <t>Rab5_UID-MHrab5_Mush</t>
  </si>
  <si>
    <t>Rab5_UID-MHrab5_Flat</t>
  </si>
  <si>
    <t>Rab5_UID-MHrab5_Other</t>
  </si>
  <si>
    <t>Rab7_UID-Rab7a_Mush</t>
  </si>
  <si>
    <t>Rab7_UID-Rab7a_Flat</t>
  </si>
  <si>
    <t>Rab7_UID-Rab7a_Other</t>
  </si>
  <si>
    <t>Rab9-PFA_UID-MHrab9_Mush</t>
  </si>
  <si>
    <t>Rab9-PFA_UID-MHrab9_Flat</t>
  </si>
  <si>
    <t>Rab9-PFA_UID-MHrab9_Other</t>
  </si>
  <si>
    <t>Rapsyn_UID-Rapsn_Mush</t>
  </si>
  <si>
    <t>Rapsyn_UID-Rapsn_Flat</t>
  </si>
  <si>
    <t>Rapsyn_UID-Rapsn_Other</t>
  </si>
  <si>
    <t>RibosomeL7a-PFA-5BSA_UID-Rpl7a_Mush</t>
  </si>
  <si>
    <t>RibosomeL7a-PFA-5BSA_UID-Rpl7a_Flat</t>
  </si>
  <si>
    <t>RibosomeL7a-PFA-5BSA_UID-Rpl7a_Other</t>
  </si>
  <si>
    <t>RibosomeS3-PFA-5BSA_UID-Rps3_Mush</t>
  </si>
  <si>
    <t>RibosomeS3-PFA-5BSA_UID-Rps3_Flat</t>
  </si>
  <si>
    <t>RibosomeS3-PFA-5BSA_UID-Rps3_Other</t>
  </si>
  <si>
    <t>RibosomeS6-PFA-5BSA_UID-Rps6_Mush</t>
  </si>
  <si>
    <t>RibosomeS6-PFA-5BSA_UID-Rps6_Flat</t>
  </si>
  <si>
    <t>RibosomeS6-PFA-5BSA_UID-Rps6_Other</t>
  </si>
  <si>
    <t>SNAP23_UID-Snap23_Mush</t>
  </si>
  <si>
    <t>SNAP23_UID-Snap23_Flat</t>
  </si>
  <si>
    <t>SNAP23_UID-Snap23_Other</t>
  </si>
  <si>
    <t>SNAP25_UID-Snap25_Mush</t>
  </si>
  <si>
    <t>SNAP25_UID-Snap25_Flat</t>
  </si>
  <si>
    <t>SNAP25_UID-Snap25_Other</t>
  </si>
  <si>
    <t>SNAP29_UID-Snap29_Mush</t>
  </si>
  <si>
    <t>SNAP29_UID-Snap29_Flat</t>
  </si>
  <si>
    <t>SNAP29_UID-Snap29_Other</t>
  </si>
  <si>
    <t>SNAP47_UID-Snap47_Mush</t>
  </si>
  <si>
    <t>SNAP47_UID-Snap47_Flat</t>
  </si>
  <si>
    <t>SNAP47_UID-Snap47_Other</t>
  </si>
  <si>
    <t>Sec22b_UID-Sec22b_Mush</t>
  </si>
  <si>
    <t>Sec22b_UID-Sec22b_Flat</t>
  </si>
  <si>
    <t>Sec22b_UID-Sec22b_Other</t>
  </si>
  <si>
    <t>Septin7_UID-Sept7_Mush</t>
  </si>
  <si>
    <t>Septin7_UID-Sept7_Flat</t>
  </si>
  <si>
    <t>Septin7_UID-Sept7_Other</t>
  </si>
  <si>
    <t>Shank1_UID-Shank1_Mush</t>
  </si>
  <si>
    <t>Shank1_UID-Shank1_Flat</t>
  </si>
  <si>
    <t>Shank1_UID-Shank1_Other</t>
  </si>
  <si>
    <t>Shank2-rb_UID-Shank2_Mush</t>
  </si>
  <si>
    <t>Shank2-rb_UID-Shank2_Flat</t>
  </si>
  <si>
    <t>Shank2-rb_UID-Shank2_Other</t>
  </si>
  <si>
    <t>Shank3-rb-PFA_UID-Shank3_Mush</t>
  </si>
  <si>
    <t>Shank3-rb-PFA_UID-Shank3_Flat</t>
  </si>
  <si>
    <t>Shank3-rb-PFA_UID-Shank3_Other</t>
  </si>
  <si>
    <t>SynGAP1-PFA_UID-Syngap1_Mush</t>
  </si>
  <si>
    <t>SynGAP1-PFA_UID-Syngap1_Flat</t>
  </si>
  <si>
    <t>SynGAP1-PFA_UID-Syngap1_Other</t>
  </si>
  <si>
    <t>Synaptophysin-nanobody-PFA_UID-Syp_Mush</t>
  </si>
  <si>
    <t>Synaptophysin-nanobody-PFA_UID-Syp_Flat</t>
  </si>
  <si>
    <t>Synaptophysin-nanobody-PFA_UID-Syp_Other</t>
  </si>
  <si>
    <t>Synaptotagmin4_UID-Syt4_Mush</t>
  </si>
  <si>
    <t>Synaptotagmin4_UID-Syt4_Flat</t>
  </si>
  <si>
    <t>Synaptotagmin4_UID-Syt4_Other</t>
  </si>
  <si>
    <t>Synaptotagmin5-PFA_UID-Syt5_Mush</t>
  </si>
  <si>
    <t>Synaptotagmin5-PFA_UID-Syt5_Flat</t>
  </si>
  <si>
    <t>Synaptotagmin5-PFA_UID-Syt5_Other</t>
  </si>
  <si>
    <t>Synaptotagmin7_UID-Syt7_Mush</t>
  </si>
  <si>
    <t>Synaptotagmin7_UID-Syt7_Flat</t>
  </si>
  <si>
    <t>Synaptotagmin7_UID-Syt7_Other</t>
  </si>
  <si>
    <t>Syntaxin13-PFA_UID-Stx12_Mush</t>
  </si>
  <si>
    <t>Syntaxin13-PFA_UID-Stx12_Flat</t>
  </si>
  <si>
    <t>Syntaxin13-PFA_UID-Stx12_Other</t>
  </si>
  <si>
    <t>Syntaxin16_UID-Stx16_Mush</t>
  </si>
  <si>
    <t>Syntaxin16_UID-Stx16_Flat</t>
  </si>
  <si>
    <t>Syntaxin16_UID-Stx16_Other</t>
  </si>
  <si>
    <t>Syntaxin1a-PFA_UID-Stx1a_Mush</t>
  </si>
  <si>
    <t>Syntaxin1a-PFA_UID-Stx1a_Flat</t>
  </si>
  <si>
    <t>Syntaxin1a-PFA_UID-Stx1a_Other</t>
  </si>
  <si>
    <t>Syntaxin2_UID-Stx2_Mush</t>
  </si>
  <si>
    <t>Syntaxin2_UID-Stx2_Flat</t>
  </si>
  <si>
    <t>Syntaxin2_UID-Stx2_Other</t>
  </si>
  <si>
    <t>Syntaxin3_UID-Stx3_Mush</t>
  </si>
  <si>
    <t>Syntaxin3_UID-Stx3_Flat</t>
  </si>
  <si>
    <t>Syntaxin3_UID-Stx3_Other</t>
  </si>
  <si>
    <t>Syntaxin4_UID-Stx4_Mush</t>
  </si>
  <si>
    <t>Syntaxin4_UID-Stx4_Flat</t>
  </si>
  <si>
    <t>Syntaxin4_UID-Stx4_Other</t>
  </si>
  <si>
    <t>Syntaxin5_UID-Stx5_Mush</t>
  </si>
  <si>
    <t>Syntaxin5_UID-Stx5_Flat</t>
  </si>
  <si>
    <t>Syntaxin5_UID-Stx5_Other</t>
  </si>
  <si>
    <t>Syntaxin6-PFA-CellSignaling_UID-Stx6_Mush</t>
  </si>
  <si>
    <t>Syntaxin6-PFA-CellSignaling_UID-Stx6_Flat</t>
  </si>
  <si>
    <t>Syntaxin6-PFA-CellSignaling_UID-Stx6_Other</t>
  </si>
  <si>
    <t>Syntaxin8-PFA_UID-Stx8_Mush</t>
  </si>
  <si>
    <t>Syntaxin8-PFA_UID-Stx8_Flat</t>
  </si>
  <si>
    <t>Syntaxin8-PFA_UID-Stx8_Other</t>
  </si>
  <si>
    <t>TGN38-PFA_UID-Ttgn1_Mush</t>
  </si>
  <si>
    <t>TGN38-PFA_UID-Ttgn1_Flat</t>
  </si>
  <si>
    <t>TGN38-PFA_UID-Ttgn1_Other</t>
  </si>
  <si>
    <t>TOM20-PFA_UID-Tomm20_Mush</t>
  </si>
  <si>
    <t>TOM20-PFA_UID-Tomm20_Flat</t>
  </si>
  <si>
    <t>TOM20-PFA_UID-Tomm20_Other</t>
  </si>
  <si>
    <t>TfR-PFA_UID-Tfrc_Mush</t>
  </si>
  <si>
    <t>TfR-PFA_UID-Tfrc_Flat</t>
  </si>
  <si>
    <t>TfR-PFA_UID-Tfrc_Other</t>
  </si>
  <si>
    <t>TrkB_UID-Ntrk2_Mush</t>
  </si>
  <si>
    <t>TrkB_UID-Ntrk2_Flat</t>
  </si>
  <si>
    <t>TrkB_UID-Ntrk2_Other</t>
  </si>
  <si>
    <t>VAMP1_UID-Vamp1_Mush</t>
  </si>
  <si>
    <t>VAMP1_UID-Vamp1_Flat</t>
  </si>
  <si>
    <t>VAMP1_UID-Vamp1_Other</t>
  </si>
  <si>
    <t>VAMP2-PFA_UID-Vamp2_Mush</t>
  </si>
  <si>
    <t>VAMP2-PFA_UID-Vamp2_Flat</t>
  </si>
  <si>
    <t>VAMP2-PFA_UID-Vamp2_Other</t>
  </si>
  <si>
    <t>VAMP7-PFA_UID-Vamp7_Mush</t>
  </si>
  <si>
    <t>VAMP7-PFA_UID-Vamp7_Flat</t>
  </si>
  <si>
    <t>VAMP7-PFA_UID-Vamp7_Other</t>
  </si>
  <si>
    <t>Vti1a-PFA_UID-Vti1a_Mush</t>
  </si>
  <si>
    <t>Vti1a-PFA_UID-Vti1a_Flat</t>
  </si>
  <si>
    <t>Vti1a-PFA_UID-Vti1a_Other</t>
  </si>
  <si>
    <t>a-Internexin-PFA_UID-Ina_Mush</t>
  </si>
  <si>
    <t>a-Internexin-PFA_UID-Ina_Flat</t>
  </si>
  <si>
    <t>a-Internexin-PFA_UID-Ina_Other</t>
  </si>
  <si>
    <t>alpha-beta-SNAP_UID-MHsnapab_Mush</t>
  </si>
  <si>
    <t>alpha-beta-SNAP_UID-MHsnapab_Flat</t>
  </si>
  <si>
    <t>alpha-beta-SNAP_UID-MHsnapab_Other</t>
  </si>
  <si>
    <t>beta-2-spectrin-PFA_UID-Sptbn2_Mush</t>
  </si>
  <si>
    <t>beta-2-spectrin-PFA_UID-Sptbn2_Flat</t>
  </si>
  <si>
    <t>beta-2-spectrin-PFA_UID-Sptbn2_Other</t>
  </si>
  <si>
    <t>beta-tubulin-nanobody-PFA_UID-MHbetatub_Mush</t>
  </si>
  <si>
    <t>beta-tubulin-nanobody-PFA_UID-MHbetatub_Flat</t>
  </si>
  <si>
    <t>beta-tubulin-nanobody-PFA_UID-MHbetatub_Other</t>
  </si>
  <si>
    <t>beta3-tubulin-PFA_UID-Tubb3_Mush</t>
  </si>
  <si>
    <t>beta3-tubulin-PFA_UID-Tubb3_Flat</t>
  </si>
  <si>
    <t>beta3-tubulin-PFA_UID-Tubb3_Other</t>
  </si>
  <si>
    <t>mAChR1_UID-Chrm1_Mush</t>
  </si>
  <si>
    <t>mAChR1_UID-Chrm1_Flat</t>
  </si>
  <si>
    <t>mAChR1_UID-Chrm1_Other</t>
  </si>
  <si>
    <t>mGluR1alpha_UID-Grm1_Mush</t>
  </si>
  <si>
    <t>mGluR1alpha_UID-Grm1_Flat</t>
  </si>
  <si>
    <t>mGluR1alpha_UID-Grm1_Other</t>
  </si>
  <si>
    <t>mGluR2_UID-Grm2_Mush</t>
  </si>
  <si>
    <t>mGluR2_UID-Grm2_Flat</t>
  </si>
  <si>
    <t>mGluR2_UID-Grm2_Other</t>
  </si>
  <si>
    <t>mGluR5_UID-Grm5_Mush</t>
  </si>
  <si>
    <t>mGluR5_UID-Grm5_Flat</t>
  </si>
  <si>
    <t>mGluR5_UID-Grm5_Other</t>
  </si>
  <si>
    <t>nNOS_UID-Nos1_Mush</t>
  </si>
  <si>
    <t>nNOS_UID-Nos1_Flat</t>
  </si>
  <si>
    <t>nNOS_UID-Nos1_Other</t>
  </si>
  <si>
    <t>vAChT_UID-Slc18a3_Mush</t>
  </si>
  <si>
    <t>vAChT_UID-Slc18a3_Flat</t>
  </si>
  <si>
    <t>vAChT_UID-Slc18a3_Other</t>
  </si>
  <si>
    <t>ADAM22-PFA_UID-Adam22</t>
  </si>
  <si>
    <t>AP180-PFA_UID-Snap91</t>
  </si>
  <si>
    <t>APP-PFA_UID-App</t>
  </si>
  <si>
    <t>Akt-PFA_UID-MHakt123</t>
  </si>
  <si>
    <t>Arc-PFA_UID-Arc</t>
  </si>
  <si>
    <t>BDNF_UID-Bdnf</t>
  </si>
  <si>
    <t>CAPS1_UID-Cadps</t>
  </si>
  <si>
    <t>CDC42-PFA_UID-Cdc42</t>
  </si>
  <si>
    <t>Calbindin_UID-Calb1</t>
  </si>
  <si>
    <t>Calcineurin-PFA_UID-Ppp3ca</t>
  </si>
  <si>
    <t>Calmodulin-PFA_UID-Calm1</t>
  </si>
  <si>
    <t>Calreticulin_UID-Calr</t>
  </si>
  <si>
    <t>Calretinin_UID-Calb2</t>
  </si>
  <si>
    <t>CamKII_UID-MHcamk2ab</t>
  </si>
  <si>
    <t>Cav1.3_UID-Cacna1d</t>
  </si>
  <si>
    <t>Cav2.1_UID-Cacna1a</t>
  </si>
  <si>
    <t>CgA_UID-Chga</t>
  </si>
  <si>
    <t>CgB_UID-Chgb</t>
  </si>
  <si>
    <t>CgC_UID-Scg2</t>
  </si>
  <si>
    <t>Clathrin-HC-BDBiosciences_UID-Cltc</t>
  </si>
  <si>
    <t>ClathrinLC-PFA_UID-MHcltab</t>
  </si>
  <si>
    <t>Cortactin-PFA_UID-Cttn</t>
  </si>
  <si>
    <t>DLGAP1-PFA_UID-Dlgap1</t>
  </si>
  <si>
    <t>DopamineD1-PFA_UID-Drd1</t>
  </si>
  <si>
    <t>DopamineD2-PFA_UID-Drd2</t>
  </si>
  <si>
    <t>Drebrin1-PFA_UID-Dbn1</t>
  </si>
  <si>
    <t>Dynamin-PFA_UID-MHdnm123</t>
  </si>
  <si>
    <t>ERp72-PFA_UID-Pdia4</t>
  </si>
  <si>
    <t>GRIP_UID-Grip1</t>
  </si>
  <si>
    <t>GluK1-PFA_UID-Grik1</t>
  </si>
  <si>
    <t>GluN1_UID-Grin1</t>
  </si>
  <si>
    <t>GluN2A-PFA_UID-Grin2a</t>
  </si>
  <si>
    <t>GluN2B_UID-Grin2b</t>
  </si>
  <si>
    <t>GluR1_UID-Gria1</t>
  </si>
  <si>
    <t>GluR2_UID-Gria2</t>
  </si>
  <si>
    <t>GluR3-PFA_UID-Gria3</t>
  </si>
  <si>
    <t>HSC70_UID-Hspa1a</t>
  </si>
  <si>
    <t>Homer1_UID-Homer1</t>
  </si>
  <si>
    <t>Homer2_UID-Homer2</t>
  </si>
  <si>
    <t>Homer3_UID-Homer3</t>
  </si>
  <si>
    <t>IGF1R-PFA_UID-Igf1r</t>
  </si>
  <si>
    <t>Kir2.1_UID-Kcnj2</t>
  </si>
  <si>
    <t>Kv1.1_UID-Kcna1</t>
  </si>
  <si>
    <t>Kv2.1-PFA_UID-Kcnb1</t>
  </si>
  <si>
    <t>LNGFR_UID-Ngfr</t>
  </si>
  <si>
    <t>MAP2-PFA_UID-Map2</t>
  </si>
  <si>
    <t>Myosin5a-PFA_UID-Myo5a</t>
  </si>
  <si>
    <t>NF-H-PFA_UID-Nefh</t>
  </si>
  <si>
    <t>NF-L-PFA_UID-Nefl</t>
  </si>
  <si>
    <t>NSF_UID-Nsf</t>
  </si>
  <si>
    <t>Na-K-ATPase-PFA_UID-Atp1a3</t>
  </si>
  <si>
    <t>Na-beta-1-PFA_UID-Scn1b</t>
  </si>
  <si>
    <t>Nav1.1-PFA_UID-Scn2a</t>
  </si>
  <si>
    <t>Nav1.3-PFA_UID-Scn3a</t>
  </si>
  <si>
    <t>PSD93_UID-Dlg2</t>
  </si>
  <si>
    <t>PSD95-CellSignaling_UID-Dlg4</t>
  </si>
  <si>
    <t>PVA-PFA_UID-Pvalb</t>
  </si>
  <si>
    <t>Phalloidin-PFA_UID-MHphallo</t>
  </si>
  <si>
    <t>Rab11_UID-Rab11b</t>
  </si>
  <si>
    <t>Rab3_UID-MHrab3</t>
  </si>
  <si>
    <t>Rab4_UID-Rab4b</t>
  </si>
  <si>
    <t>Rab5_UID-MHrab5</t>
  </si>
  <si>
    <t>Rab7_UID-Rab7a</t>
  </si>
  <si>
    <t>Rab9-PFA_UID-MHrab9</t>
  </si>
  <si>
    <t>Rapsyn_UID-Rapsn</t>
  </si>
  <si>
    <t>RibosomeL7a-PFA-5BSA_UID-Rpl7a</t>
  </si>
  <si>
    <t>RibosomeS3-PFA-5BSA_UID-Rps3</t>
  </si>
  <si>
    <t>RibosomeS6-PFA-5BSA_UID-Rps6</t>
  </si>
  <si>
    <t>SNAP23_UID-Snap23</t>
  </si>
  <si>
    <t>SNAP25_UID-Snap25</t>
  </si>
  <si>
    <t>SNAP29_UID-Snap29</t>
  </si>
  <si>
    <t>SNAP47_UID-Snap47</t>
  </si>
  <si>
    <t>Sec22b_UID-Sec22b</t>
  </si>
  <si>
    <t>Septin7_UID-Sept7</t>
  </si>
  <si>
    <t>Shank1_UID-Shank1</t>
  </si>
  <si>
    <t>Shank2-rb_UID-Shank2</t>
  </si>
  <si>
    <t>Shank3-rb-PFA_UID-Shank3</t>
  </si>
  <si>
    <t>SynGAP1-PFA_UID-Syngap1</t>
  </si>
  <si>
    <t>Synaptophysin-nanobody-PFA_UID-Syp</t>
  </si>
  <si>
    <t>Synaptotagmin4_UID-Syt4</t>
  </si>
  <si>
    <t>Synaptotagmin5-PFA_UID-Syt5</t>
  </si>
  <si>
    <t>Synaptotagmin7_UID-Syt7</t>
  </si>
  <si>
    <t>Syntaxin13-PFA_UID-Stx12</t>
  </si>
  <si>
    <t>Syntaxin16_UID-Stx16</t>
  </si>
  <si>
    <t>Syntaxin1a-PFA_UID-Stx1a</t>
  </si>
  <si>
    <t>Syntaxin2_UID-Stx2</t>
  </si>
  <si>
    <t>Syntaxin3_UID-Stx3</t>
  </si>
  <si>
    <t>Syntaxin4_UID-Stx4</t>
  </si>
  <si>
    <t>Syntaxin5_UID-Stx5</t>
  </si>
  <si>
    <t>Syntaxin6-PFA-CellSignaling_UID-Stx6</t>
  </si>
  <si>
    <t>Syntaxin8-PFA_UID-Stx8</t>
  </si>
  <si>
    <t>TGN38-PFA_UID-Ttgn1</t>
  </si>
  <si>
    <t>TOM20-PFA_UID-Tomm20</t>
  </si>
  <si>
    <t>TfR-PFA_UID-Tfrc</t>
  </si>
  <si>
    <t>TrkB_UID-Ntrk2</t>
  </si>
  <si>
    <t>VAMP1_UID-Vamp1</t>
  </si>
  <si>
    <t>VAMP2-PFA_UID-Vamp2</t>
  </si>
  <si>
    <t>VAMP7-PFA_UID-Vamp7</t>
  </si>
  <si>
    <t>Vti1a-PFA_UID-Vti1a</t>
  </si>
  <si>
    <t>a-Internexin-PFA_UID-Ina</t>
  </si>
  <si>
    <t>alpha-beta-SNAP_UID-MHsnapab</t>
  </si>
  <si>
    <t>beta-2-spectrin-PFA_UID-Sptbn2</t>
  </si>
  <si>
    <t>beta-tubulin-nanobody-PFA_UID-MHbetatub</t>
  </si>
  <si>
    <t>beta3-tubulin-PFA_UID-Tubb3</t>
  </si>
  <si>
    <t>mAChR1_UID-Chrm1</t>
  </si>
  <si>
    <t>mGluR1alpha_UID-Grm1</t>
  </si>
  <si>
    <t>mGluR2_UID-Grm2</t>
  </si>
  <si>
    <t>mGluR5_UID-Grm5</t>
  </si>
  <si>
    <t>nNOS_UID-Nos1</t>
  </si>
  <si>
    <t>vAChT_UID-Slc18a3</t>
  </si>
  <si>
    <t>Mushroom</t>
  </si>
  <si>
    <t>Stubby</t>
  </si>
  <si>
    <t>Other</t>
  </si>
  <si>
    <t>Result Copy number per spine</t>
  </si>
  <si>
    <t>Row</t>
  </si>
  <si>
    <t>MeanSTEDIntensity_Mush</t>
  </si>
  <si>
    <t>MeanSTEDIntensity_Stubby</t>
  </si>
  <si>
    <t>MeanSTEDIntensity_Other</t>
  </si>
  <si>
    <t>ADAM22_PFA_UID_Adam22</t>
  </si>
  <si>
    <t>AP180_PFA_UID_Snap91</t>
  </si>
  <si>
    <t>APP_PFA_UID_App</t>
  </si>
  <si>
    <t>Akt_PFA_UID_MHakt123</t>
  </si>
  <si>
    <t>Arc_PFA_UID_Arc</t>
  </si>
  <si>
    <t>BDNF_UID_Bdnf</t>
  </si>
  <si>
    <t>CAPS1_UID_Cadps</t>
  </si>
  <si>
    <t>CDC42_PFA_UID_Cdc42</t>
  </si>
  <si>
    <t>Calbindin_UID_Calb1</t>
  </si>
  <si>
    <t>Calcineurin_PFA_UID_Ppp3ca</t>
  </si>
  <si>
    <t>Calmodulin_PFA_UID_Calm1</t>
  </si>
  <si>
    <t>Calreticulin_UID_Calr</t>
  </si>
  <si>
    <t>Calretinin_UID_Calb2</t>
  </si>
  <si>
    <t>CamKII_UID_MHcamk2ab</t>
  </si>
  <si>
    <t>Cav1_3_UID_Cacna1d</t>
  </si>
  <si>
    <t>Cav2_1_UID_Cacna1a</t>
  </si>
  <si>
    <t>CgA_UID_Chga</t>
  </si>
  <si>
    <t>CgB_UID_Chgb</t>
  </si>
  <si>
    <t>CgC_UID_Scg2</t>
  </si>
  <si>
    <t>Clathrin_HC_BDBiosciences_UID_Cltc</t>
  </si>
  <si>
    <t>ClathrinLC_PFA_UID_MHcltab</t>
  </si>
  <si>
    <t>Cortactin_PFA_UID_Cttn</t>
  </si>
  <si>
    <t>DLGAP1_PFA_UID_Dlgap1</t>
  </si>
  <si>
    <t>DopamineD1_PFA_UID_Drd1</t>
  </si>
  <si>
    <t>DopamineD2_PFA_UID_Drd2</t>
  </si>
  <si>
    <t>Drebrin1_PFA_UID_Dbn1</t>
  </si>
  <si>
    <t>Dynamin_PFA_UID_MHdnm123</t>
  </si>
  <si>
    <t>ERp72_PFA_UID_Pdia4</t>
  </si>
  <si>
    <t>GRIP_UID_Grip1</t>
  </si>
  <si>
    <t>GluK1_PFA_UID_Grik1</t>
  </si>
  <si>
    <t>GluN1_UID_Grin1</t>
  </si>
  <si>
    <t>GluN2A_PFA_UID_Grin2a</t>
  </si>
  <si>
    <t>GluN2B_UID_Grin2b</t>
  </si>
  <si>
    <t>GluR1_UID_Gria1</t>
  </si>
  <si>
    <t>GluR2_UID_Gria2</t>
  </si>
  <si>
    <t>GluR3_PFA_UID_Gria3</t>
  </si>
  <si>
    <t>HSC70_UID_Hspa1a</t>
  </si>
  <si>
    <t>Homer1_UID_Homer1</t>
  </si>
  <si>
    <t>Homer2_UID_Homer2</t>
  </si>
  <si>
    <t>Homer3_UID_Homer3</t>
  </si>
  <si>
    <t>IGF1R_PFA_UID_Igf1r</t>
  </si>
  <si>
    <t>Kir2_1_UID_Kcnj2</t>
  </si>
  <si>
    <t>Kv1_1_UID_Kcna1</t>
  </si>
  <si>
    <t>Kv2_1_PFA_UID_Kcnb1</t>
  </si>
  <si>
    <t>LNGFR_UID_Ngfr</t>
  </si>
  <si>
    <t>MAP2_PFA_UID_Map2</t>
  </si>
  <si>
    <t>Myosin5a_PFA_UID_Myo5a</t>
  </si>
  <si>
    <t>NF_H_PFA_UID_Nefh</t>
  </si>
  <si>
    <t>NF_L_PFA_UID_Nefl</t>
  </si>
  <si>
    <t>NSF_UID_Nsf</t>
  </si>
  <si>
    <t>Na_K_ATPase_PFA_UID_Atp1a3</t>
  </si>
  <si>
    <t>Na_beta_1_PFA_UID_Scn1b</t>
  </si>
  <si>
    <t>Nav1_1_PFA_UID_Scn2a</t>
  </si>
  <si>
    <t>Nav1_3_PFA_UID_Scn3a</t>
  </si>
  <si>
    <t>PSD93_UID_Dlg2</t>
  </si>
  <si>
    <t>PSD95_CellSignaling_UID_Dlg4</t>
  </si>
  <si>
    <t>PVA_PFA_UID_Pvalb</t>
  </si>
  <si>
    <t>Phalloidin_PFA_UID_MHphallo</t>
  </si>
  <si>
    <t>Rab11_UID_Rab11b</t>
  </si>
  <si>
    <t>Rab3_UID_MHrab3</t>
  </si>
  <si>
    <t>Rab4_UID_Rab4b</t>
  </si>
  <si>
    <t>Rab5_UID_MHrab5</t>
  </si>
  <si>
    <t>Rab7_UID_Rab7a</t>
  </si>
  <si>
    <t>Rab9_PFA_UID_MHrab9</t>
  </si>
  <si>
    <t>Rapsyn_UID_Rapsn</t>
  </si>
  <si>
    <t>RibosomeL7a_PFA_5BSA_UID_Rpl7a</t>
  </si>
  <si>
    <t>RibosomeS3_PFA_5BSA_UID_Rps3</t>
  </si>
  <si>
    <t>RibosomeS6_PFA_5BSA_UID_Rps6</t>
  </si>
  <si>
    <t>SNAP23_UID_Snap23</t>
  </si>
  <si>
    <t>SNAP25_UID_Snap25</t>
  </si>
  <si>
    <t>SNAP29_UID_Snap29</t>
  </si>
  <si>
    <t>SNAP47_UID_Snap47</t>
  </si>
  <si>
    <t>Sec22b_UID_Sec22b</t>
  </si>
  <si>
    <t>Septin7_UID_Sept7</t>
  </si>
  <si>
    <t>Shank1_UID_Shank1</t>
  </si>
  <si>
    <t>Shank2_rb_UID_Shank2</t>
  </si>
  <si>
    <t>Shank3_rb_PFA_UID_Shank3</t>
  </si>
  <si>
    <t>SynGAP1_PFA_UID_Syngap1</t>
  </si>
  <si>
    <t>Synaptophysin_nanobody_PFA_UID_Syp</t>
  </si>
  <si>
    <t>Synaptotagmin4_UID_Syt4</t>
  </si>
  <si>
    <t>Synaptotagmin5_PFA_UID_Syt5</t>
  </si>
  <si>
    <t>Synaptotagmin7_UID_Syt7</t>
  </si>
  <si>
    <t>Syntaxin13_PFA_UID_Stx12</t>
  </si>
  <si>
    <t>Syntaxin16_UID_Stx16</t>
  </si>
  <si>
    <t>Syntaxin1a_PFA_UID_Stx1a</t>
  </si>
  <si>
    <t>Syntaxin2_UID_Stx2</t>
  </si>
  <si>
    <t>Syntaxin3_UID_Stx3</t>
  </si>
  <si>
    <t>Syntaxin4_UID_Stx4</t>
  </si>
  <si>
    <t>Syntaxin5_UID_Stx5</t>
  </si>
  <si>
    <t>Syntaxin6_PFA_CellSignaling_UID_Stx6</t>
  </si>
  <si>
    <t>Syntaxin8_PFA_UID_Stx8</t>
  </si>
  <si>
    <t>TGN38_PFA_UID_Ttgn1</t>
  </si>
  <si>
    <t>TOM20_PFA_UID_Tomm20</t>
  </si>
  <si>
    <t>TfR_PFA_UID_Tfrc</t>
  </si>
  <si>
    <t>TrkB_UID_Ntrk2</t>
  </si>
  <si>
    <t>VAMP1_UID_Vamp1</t>
  </si>
  <si>
    <t>VAMP2_PFA_UID_Vamp2</t>
  </si>
  <si>
    <t>VAMP7_PFA_UID_Vamp7</t>
  </si>
  <si>
    <t>Vti1a_PFA_UID_Vti1a</t>
  </si>
  <si>
    <t>a_Internexin_PFA_UID_Ina</t>
  </si>
  <si>
    <t>alpha_beta_SNAP_UID_MHsnapab</t>
  </si>
  <si>
    <t>beta_2_spectrin_PFA_UID_Sptbn2</t>
  </si>
  <si>
    <t>beta_tubulin_nanobody_PFA_UID_MHbetatub</t>
  </si>
  <si>
    <t>beta3_tubulin_PFA_UID_Tubb3</t>
  </si>
  <si>
    <t>mAChR1_UID_Chrm1</t>
  </si>
  <si>
    <t>mGluR1alpha_UID_Grm1</t>
  </si>
  <si>
    <t>mGluR2_UID_Grm2</t>
  </si>
  <si>
    <t>mGluR5_UID_Grm5</t>
  </si>
  <si>
    <t>nNOS_UID_Nos1</t>
  </si>
  <si>
    <t>vAChT_UID_Slc18a3</t>
  </si>
  <si>
    <t>Mushroom Untreated</t>
  </si>
  <si>
    <t>Mushroom Bicuculline</t>
  </si>
  <si>
    <t>Mushroom TTX</t>
  </si>
  <si>
    <t>Mushroom CNQXAP5</t>
  </si>
  <si>
    <t>Stubby Untreated</t>
  </si>
  <si>
    <t>Stubby Bicuculline</t>
  </si>
  <si>
    <t>Stubby TTX</t>
  </si>
  <si>
    <t>Stubby CNQXAP5</t>
  </si>
  <si>
    <t>Mush_Untreated_slope</t>
  </si>
  <si>
    <t>Mush_Untreated_intercept</t>
  </si>
  <si>
    <t>Mush_Untreated_R2</t>
  </si>
  <si>
    <t>Mush_Bic_slope</t>
  </si>
  <si>
    <t>Mush_Bic_intercept</t>
  </si>
  <si>
    <t>Mush_Bic_R2</t>
  </si>
  <si>
    <t>Mush_TTX_slope</t>
  </si>
  <si>
    <t>Mush_TTX_intercept</t>
  </si>
  <si>
    <t>Mush_TTX_R2</t>
  </si>
  <si>
    <t>Mush_CNQXAP5_slope</t>
  </si>
  <si>
    <t>Mush_CNQXAP5_intercept</t>
  </si>
  <si>
    <t>Mush_CNQXAP5_R2</t>
  </si>
  <si>
    <t>Flat_Untreated_slope</t>
  </si>
  <si>
    <t>Flat_Untreated_intercept</t>
  </si>
  <si>
    <t>Flat_Untreated_R2</t>
  </si>
  <si>
    <t>Flat_Bic_slope</t>
  </si>
  <si>
    <t>Flat_Bic_intercept</t>
  </si>
  <si>
    <t>Flat_Bic_R2</t>
  </si>
  <si>
    <t>Flat_TTX_slope</t>
  </si>
  <si>
    <t>Flat_TTX_intercept</t>
  </si>
  <si>
    <t>Flat_TTX_R2</t>
  </si>
  <si>
    <t>Flat_CNQXAP5_slope</t>
  </si>
  <si>
    <t>Flat_CNQXAP5_intercept</t>
  </si>
  <si>
    <t>Flat_CNQXAP5_R2</t>
  </si>
  <si>
    <t>ClathrinLC</t>
  </si>
  <si>
    <t>GluN2B</t>
  </si>
  <si>
    <t>GluR1-rabbit</t>
  </si>
  <si>
    <t>GluR2</t>
  </si>
  <si>
    <t>Phalloidin</t>
  </si>
  <si>
    <t>SNAP47</t>
  </si>
  <si>
    <t>Tubulin</t>
  </si>
  <si>
    <t>mGluR5</t>
  </si>
  <si>
    <t>MeanSTEDIntensity_Mush_Untreated</t>
  </si>
  <si>
    <t>MeanSTEDIntensity_Mush_Bic</t>
  </si>
  <si>
    <t>MeanSTEDIntensity_Mush_TTX</t>
  </si>
  <si>
    <t>MeanSTEDIntensity_Mush_CNQXAP5</t>
  </si>
  <si>
    <t>MeanSTEDIntensity_Flat_Untreated</t>
  </si>
  <si>
    <t>MeanSTEDIntensity_Flat_Bic</t>
  </si>
  <si>
    <t>MeanSTEDIntensity_Flat_TTX</t>
  </si>
  <si>
    <t>MeanSTEDIntensity_Flat_CNQXAP5</t>
  </si>
  <si>
    <t>Spine classes</t>
  </si>
  <si>
    <t>medium</t>
  </si>
  <si>
    <t>large</t>
  </si>
  <si>
    <t>Select spine size</t>
  </si>
  <si>
    <t>corresponding Homer intensity</t>
  </si>
  <si>
    <t>very large</t>
  </si>
  <si>
    <t>very small</t>
  </si>
  <si>
    <t>values are based on HomerArea.*HomerMeanIntensity of both mushroom and stubby spines. The resulting lognormal distribution was log-transformed, median +- 1 or 2 SD was calculated and retransformed into linear scale. This was then normalized so that the medium value gives rise to my median copy number</t>
  </si>
  <si>
    <t>smaller</t>
  </si>
  <si>
    <t>Clathrin light chain</t>
  </si>
  <si>
    <t>GluR1</t>
  </si>
  <si>
    <t>ADAM22</t>
  </si>
  <si>
    <t>AP180</t>
  </si>
  <si>
    <t>APP</t>
  </si>
  <si>
    <t>Akt</t>
  </si>
  <si>
    <t>Arc</t>
  </si>
  <si>
    <t>BDNF</t>
  </si>
  <si>
    <t>CAPS1</t>
  </si>
  <si>
    <t>CDC42</t>
  </si>
  <si>
    <t>Calbindin</t>
  </si>
  <si>
    <t>Calcineurin</t>
  </si>
  <si>
    <t>Calmodulin</t>
  </si>
  <si>
    <t>Calreticulin</t>
  </si>
  <si>
    <t>Calretinin</t>
  </si>
  <si>
    <t>CamKII</t>
  </si>
  <si>
    <t>Cav1.3</t>
  </si>
  <si>
    <t>Cav2.1</t>
  </si>
  <si>
    <t>Cortactin</t>
  </si>
  <si>
    <t>DLGAP1</t>
  </si>
  <si>
    <t>DopamineD1</t>
  </si>
  <si>
    <t>DopamineD2</t>
  </si>
  <si>
    <t>Drebrin1</t>
  </si>
  <si>
    <t>Dynamin</t>
  </si>
  <si>
    <t>ERp72</t>
  </si>
  <si>
    <t>GRIP</t>
  </si>
  <si>
    <t>GluK1</t>
  </si>
  <si>
    <t>GluN1</t>
  </si>
  <si>
    <t>GluN2A</t>
  </si>
  <si>
    <t>GluR3</t>
  </si>
  <si>
    <t>HSC70</t>
  </si>
  <si>
    <t>Homer1</t>
  </si>
  <si>
    <t>Homer2</t>
  </si>
  <si>
    <t>Homer3</t>
  </si>
  <si>
    <t>IGF1R</t>
  </si>
  <si>
    <t>Kir2.1</t>
  </si>
  <si>
    <t>Kv1.1</t>
  </si>
  <si>
    <t>Kv2.1</t>
  </si>
  <si>
    <t>LNGFR</t>
  </si>
  <si>
    <t>MAP2</t>
  </si>
  <si>
    <t>Myosin5a</t>
  </si>
  <si>
    <t>NF</t>
  </si>
  <si>
    <t>NSF</t>
  </si>
  <si>
    <t>Na</t>
  </si>
  <si>
    <t>Nav1.1</t>
  </si>
  <si>
    <t>Nav1.3</t>
  </si>
  <si>
    <t>PSD93</t>
  </si>
  <si>
    <t>PSD95</t>
  </si>
  <si>
    <t>Rab11</t>
  </si>
  <si>
    <t>Rab3</t>
  </si>
  <si>
    <t>Rab4</t>
  </si>
  <si>
    <t>Rab5</t>
  </si>
  <si>
    <t>Rab7</t>
  </si>
  <si>
    <t>Rab9</t>
  </si>
  <si>
    <t>Rapsyn</t>
  </si>
  <si>
    <t>RibosomeL7a</t>
  </si>
  <si>
    <t>RibosomeS3</t>
  </si>
  <si>
    <t>RibosomeS6</t>
  </si>
  <si>
    <t>SNAP23</t>
  </si>
  <si>
    <t>SNAP25</t>
  </si>
  <si>
    <t>SNAP29</t>
  </si>
  <si>
    <t>Sec22b</t>
  </si>
  <si>
    <t>Septin7</t>
  </si>
  <si>
    <t>Shank1</t>
  </si>
  <si>
    <t>Shank2</t>
  </si>
  <si>
    <t>Shank3</t>
  </si>
  <si>
    <t>SynGAP1</t>
  </si>
  <si>
    <t>Synaptophysin</t>
  </si>
  <si>
    <t>Synaptotagmin4</t>
  </si>
  <si>
    <t>Synaptotagmin5</t>
  </si>
  <si>
    <t>Synaptotagmin7</t>
  </si>
  <si>
    <t>Syntaxin13</t>
  </si>
  <si>
    <t>Syntaxin16</t>
  </si>
  <si>
    <t>Syntaxin1a</t>
  </si>
  <si>
    <t>Syntaxin2</t>
  </si>
  <si>
    <t>Syntaxin3</t>
  </si>
  <si>
    <t>Syntaxin4</t>
  </si>
  <si>
    <t>Syntaxin5</t>
  </si>
  <si>
    <t>Syntaxin6</t>
  </si>
  <si>
    <t>Syntaxin8</t>
  </si>
  <si>
    <t>TGN38</t>
  </si>
  <si>
    <t>TOM20</t>
  </si>
  <si>
    <t>TfR</t>
  </si>
  <si>
    <t>TrkB</t>
  </si>
  <si>
    <t>VAMP1</t>
  </si>
  <si>
    <t>VAMP2</t>
  </si>
  <si>
    <t>VAMP7</t>
  </si>
  <si>
    <t>Vti1a</t>
  </si>
  <si>
    <t>mAChR1</t>
  </si>
  <si>
    <t>mGluR1alpha</t>
  </si>
  <si>
    <t>mGluR2</t>
  </si>
  <si>
    <t>nNOS</t>
  </si>
  <si>
    <t>vAChT</t>
  </si>
  <si>
    <t>ChromograninA</t>
  </si>
  <si>
    <t>ChromograninB</t>
  </si>
  <si>
    <t>ChromograninC</t>
  </si>
  <si>
    <t>Clathrin heavy chain</t>
  </si>
  <si>
    <t>Actin</t>
  </si>
  <si>
    <t>alpha beta snap</t>
  </si>
  <si>
    <t>beta-tubulin</t>
  </si>
  <si>
    <t>Parvalbumin</t>
  </si>
  <si>
    <t>beta-2-spectrin</t>
  </si>
  <si>
    <t>beta-3-tubulin</t>
  </si>
  <si>
    <t>alpha-internexin</t>
  </si>
  <si>
    <t>neuron</t>
  </si>
  <si>
    <t>mushroom</t>
  </si>
  <si>
    <t>stubby</t>
  </si>
  <si>
    <t>presynapse</t>
  </si>
  <si>
    <t>number</t>
  </si>
  <si>
    <r>
      <t>3.60 ± 0.54 x 10</t>
    </r>
    <r>
      <rPr>
        <vertAlign val="superscript"/>
        <sz val="11"/>
        <color theme="1"/>
        <rFont val="Arial"/>
        <family val="2"/>
      </rPr>
      <t>10</t>
    </r>
  </si>
  <si>
    <r>
      <t>4.27 ± 1.00 x 10</t>
    </r>
    <r>
      <rPr>
        <vertAlign val="superscript"/>
        <sz val="11"/>
        <color theme="1"/>
        <rFont val="Arial"/>
        <family val="2"/>
      </rPr>
      <t>5</t>
    </r>
  </si>
  <si>
    <r>
      <t>4.62 ± 1.22 x 10</t>
    </r>
    <r>
      <rPr>
        <vertAlign val="superscript"/>
        <sz val="11"/>
        <color theme="1"/>
        <rFont val="Arial"/>
        <family val="2"/>
      </rPr>
      <t>5</t>
    </r>
  </si>
  <si>
    <r>
      <t>2.90 ± 0.20 x 10</t>
    </r>
    <r>
      <rPr>
        <vertAlign val="superscript"/>
        <sz val="11"/>
        <color theme="1"/>
        <rFont val="Arial"/>
        <family val="2"/>
      </rPr>
      <t>5</t>
    </r>
  </si>
  <si>
    <t>total molarity (mM)</t>
  </si>
  <si>
    <t>11.95 ± 1.88</t>
  </si>
  <si>
    <t>5.42 ± 1.26</t>
  </si>
  <si>
    <t>4.37 ± 1.16</t>
  </si>
  <si>
    <t>2.13 ± 0.15</t>
  </si>
  <si>
    <t>soluble molarity (mM)</t>
  </si>
  <si>
    <t>nd</t>
  </si>
  <si>
    <t>5.21 ± 1.17</t>
  </si>
  <si>
    <t>4.13 ± 1.05</t>
  </si>
  <si>
    <t>1.19 ± 0.10</t>
  </si>
  <si>
    <t>concentration (% wt/v)</t>
  </si>
  <si>
    <t>24.34 ± 3.84</t>
  </si>
  <si>
    <t>26.11 ± 6.77</t>
  </si>
  <si>
    <t>22.58 ± 6.71</t>
  </si>
  <si>
    <t>8.85 ± 0.57</t>
  </si>
  <si>
    <t>occupied volume (%)</t>
  </si>
  <si>
    <t>24.12 ± 3.80</t>
  </si>
  <si>
    <t>20.54 ± 6.42</t>
  </si>
  <si>
    <t>17.96 ± 6.40</t>
  </si>
  <si>
    <t>number in PSD</t>
  </si>
  <si>
    <t>129398 ± 23542</t>
  </si>
  <si>
    <t>119357 ± 22537</t>
  </si>
  <si>
    <t>% quantified proteins</t>
  </si>
  <si>
    <r>
      <rPr>
        <sz val="8"/>
        <color theme="1"/>
        <rFont val="Arial"/>
        <family val="2"/>
      </rPr>
      <t xml:space="preserve">calculated from: Wilhelm, B. G. </t>
    </r>
    <r>
      <rPr>
        <i/>
        <sz val="8"/>
        <color theme="1"/>
        <rFont val="Arial"/>
        <family val="2"/>
      </rPr>
      <t>et al</t>
    </r>
    <r>
      <rPr>
        <sz val="8"/>
        <color theme="1"/>
        <rFont val="Arial"/>
        <family val="2"/>
      </rPr>
      <t xml:space="preserve">. Composition of isolated synaptic boutons reveals the amounts of vesicle trafficking proteins. </t>
    </r>
    <r>
      <rPr>
        <i/>
        <sz val="8"/>
        <color theme="1"/>
        <rFont val="Arial"/>
        <family val="2"/>
      </rPr>
      <t>Science</t>
    </r>
    <r>
      <rPr>
        <sz val="8"/>
        <color theme="1"/>
        <rFont val="Arial"/>
        <family val="2"/>
      </rPr>
      <t xml:space="preserve"> 344, 1023–8 (2014)</t>
    </r>
    <r>
      <rPr>
        <b/>
        <sz val="8"/>
        <color theme="1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</si>
</sst>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7">
    <xf numFmtId="0" fontId="0" fillId="0" borderId="0" xfId="0"/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0" fontId="1" fillId="2" borderId="1" xfId="1" applyBorder="1"/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/>
    <xf numFmtId="0" fontId="3" fillId="0" borderId="2" xfId="0" applyFont="1" applyBorder="1"/>
    <xf numFmtId="2" fontId="3" fillId="0" borderId="4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2" fontId="3" fillId="0" borderId="4" xfId="0" applyNumberFormat="1" applyFont="1" applyBorder="1"/>
    <xf numFmtId="0" fontId="3" fillId="0" borderId="4" xfId="0" applyFont="1" applyBorder="1"/>
    <xf numFmtId="11" fontId="3" fillId="0" borderId="4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C30" sqref="C30"/>
    </sheetView>
  </sheetViews>
  <sheetFormatPr defaultRowHeight="15" x14ac:dyDescent="0.25"/>
  <cols>
    <col min="1" max="1" width="22.140625" bestFit="1" customWidth="1"/>
    <col min="2" max="2" width="17.7109375" bestFit="1" customWidth="1"/>
    <col min="3" max="4" width="16.7109375" bestFit="1" customWidth="1"/>
    <col min="5" max="5" width="32.42578125" customWidth="1"/>
  </cols>
  <sheetData>
    <row r="1" spans="1:5" ht="58.5" customHeight="1" thickBot="1" x14ac:dyDescent="0.3">
      <c r="A1" s="15"/>
      <c r="B1" s="24" t="s">
        <v>731</v>
      </c>
      <c r="C1" s="22" t="s">
        <v>732</v>
      </c>
      <c r="D1" s="22" t="s">
        <v>733</v>
      </c>
      <c r="E1" s="21" t="s">
        <v>734</v>
      </c>
    </row>
    <row r="2" spans="1:5" s="12" customFormat="1" ht="45.75" x14ac:dyDescent="0.25">
      <c r="A2" s="15"/>
      <c r="B2" s="25"/>
      <c r="C2" s="23"/>
      <c r="D2" s="23"/>
      <c r="E2" s="26" t="s">
        <v>763</v>
      </c>
    </row>
    <row r="3" spans="1:5" ht="17.25" x14ac:dyDescent="0.25">
      <c r="A3" s="19" t="s">
        <v>735</v>
      </c>
      <c r="B3" s="20" t="s">
        <v>736</v>
      </c>
      <c r="C3" s="20" t="s">
        <v>737</v>
      </c>
      <c r="D3" s="20" t="s">
        <v>738</v>
      </c>
      <c r="E3" s="16" t="s">
        <v>739</v>
      </c>
    </row>
    <row r="4" spans="1:5" x14ac:dyDescent="0.25">
      <c r="A4" s="19" t="s">
        <v>740</v>
      </c>
      <c r="B4" s="16" t="s">
        <v>741</v>
      </c>
      <c r="C4" s="16" t="s">
        <v>742</v>
      </c>
      <c r="D4" s="16" t="s">
        <v>743</v>
      </c>
      <c r="E4" s="16" t="s">
        <v>744</v>
      </c>
    </row>
    <row r="5" spans="1:5" x14ac:dyDescent="0.25">
      <c r="A5" s="19" t="s">
        <v>745</v>
      </c>
      <c r="B5" s="17" t="s">
        <v>746</v>
      </c>
      <c r="C5" s="16" t="s">
        <v>747</v>
      </c>
      <c r="D5" s="16" t="s">
        <v>748</v>
      </c>
      <c r="E5" s="16" t="s">
        <v>749</v>
      </c>
    </row>
    <row r="6" spans="1:5" x14ac:dyDescent="0.25">
      <c r="A6" s="19" t="s">
        <v>750</v>
      </c>
      <c r="B6" s="16" t="s">
        <v>751</v>
      </c>
      <c r="C6" s="16" t="s">
        <v>752</v>
      </c>
      <c r="D6" s="16" t="s">
        <v>753</v>
      </c>
      <c r="E6" s="16" t="s">
        <v>754</v>
      </c>
    </row>
    <row r="7" spans="1:5" x14ac:dyDescent="0.25">
      <c r="A7" s="19" t="s">
        <v>755</v>
      </c>
      <c r="B7" s="16" t="s">
        <v>756</v>
      </c>
      <c r="C7" s="16" t="s">
        <v>757</v>
      </c>
      <c r="D7" s="16" t="s">
        <v>758</v>
      </c>
      <c r="E7" s="16">
        <v>13</v>
      </c>
    </row>
    <row r="8" spans="1:5" x14ac:dyDescent="0.25">
      <c r="A8" s="19" t="s">
        <v>759</v>
      </c>
      <c r="B8" s="17" t="s">
        <v>746</v>
      </c>
      <c r="C8" s="17" t="s">
        <v>760</v>
      </c>
      <c r="D8" s="16" t="s">
        <v>761</v>
      </c>
      <c r="E8" s="16" t="s">
        <v>746</v>
      </c>
    </row>
    <row r="9" spans="1:5" x14ac:dyDescent="0.25">
      <c r="A9" s="19" t="s">
        <v>762</v>
      </c>
      <c r="B9" s="17" t="s">
        <v>746</v>
      </c>
      <c r="C9" s="18">
        <v>40.134999999999998</v>
      </c>
      <c r="D9" s="18">
        <v>53.93</v>
      </c>
      <c r="E9" s="18">
        <v>40.5</v>
      </c>
    </row>
  </sheetData>
  <mergeCells count="3">
    <mergeCell ref="B1:B2"/>
    <mergeCell ref="C1:C2"/>
    <mergeCell ref="D1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topLeftCell="A70" workbookViewId="0">
      <selection activeCell="H10" sqref="H10"/>
    </sheetView>
  </sheetViews>
  <sheetFormatPr defaultColWidth="11.42578125" defaultRowHeight="15" x14ac:dyDescent="0.25"/>
  <cols>
    <col min="1" max="1" width="41.42578125" bestFit="1" customWidth="1"/>
    <col min="6" max="6" width="20.140625" bestFit="1" customWidth="1"/>
    <col min="7" max="7" width="20.85546875" bestFit="1" customWidth="1"/>
    <col min="8" max="8" width="14.140625" bestFit="1" customWidth="1"/>
    <col min="9" max="9" width="19.7109375" bestFit="1" customWidth="1"/>
    <col min="11" max="11" width="16.7109375" bestFit="1" customWidth="1"/>
    <col min="12" max="12" width="17.42578125" bestFit="1" customWidth="1"/>
    <col min="13" max="13" width="10.7109375" customWidth="1"/>
    <col min="14" max="14" width="16.28515625" bestFit="1" customWidth="1"/>
  </cols>
  <sheetData>
    <row r="1" spans="1:14" ht="15.75" thickBot="1" x14ac:dyDescent="0.3">
      <c r="A1" s="8" t="s">
        <v>621</v>
      </c>
      <c r="B1" s="8" t="s">
        <v>624</v>
      </c>
    </row>
    <row r="2" spans="1:14" x14ac:dyDescent="0.25">
      <c r="A2" s="6"/>
    </row>
    <row r="4" spans="1:14" x14ac:dyDescent="0.25">
      <c r="A4" s="14" t="s">
        <v>455</v>
      </c>
      <c r="B4" s="14" t="s">
        <v>452</v>
      </c>
      <c r="C4" s="14" t="s">
        <v>453</v>
      </c>
      <c r="D4" s="14" t="s">
        <v>454</v>
      </c>
      <c r="K4" s="9"/>
      <c r="L4" s="9"/>
      <c r="M4" s="9"/>
      <c r="N4" s="9"/>
    </row>
    <row r="5" spans="1:14" x14ac:dyDescent="0.25">
      <c r="A5" s="14" t="s">
        <v>724</v>
      </c>
      <c r="B5">
        <f>((VLOOKUP('protein calculator'!$B$1,'Copy numbers'!$F$2:$G$6,2,0)*fits!B59+fits!C59)/MeanSTEDSignal!B59)*'Copy numbers'!B59</f>
        <v>120979.95511158806</v>
      </c>
      <c r="C5">
        <f>((VLOOKUP('protein calculator'!$B$1,'Copy numbers'!$F$2:$G$6,2,0)*fits!F59+fits!G59)/MeanSTEDSignal!C59)*'Copy numbers'!C59</f>
        <v>60871.736376469809</v>
      </c>
      <c r="D5">
        <f>((VLOOKUP('protein calculator'!$B$1,'Copy numbers'!$F$2:$G$6,2,0)*fits!J59+fits!K59)/MeanSTEDSignal!D59)*'Copy numbers'!D59</f>
        <v>135631.63205420208</v>
      </c>
      <c r="F5" s="12"/>
    </row>
    <row r="6" spans="1:14" x14ac:dyDescent="0.25">
      <c r="A6" s="14" t="s">
        <v>629</v>
      </c>
      <c r="B6" s="12">
        <f>((VLOOKUP('protein calculator'!$B$1,'Copy numbers'!$F$2:$G$6,2,0)*fits!B2+fits!C2)/MeanSTEDSignal!B2)*'Copy numbers'!B2</f>
        <v>4.3914438044749851</v>
      </c>
      <c r="C6" s="12">
        <f>((VLOOKUP('protein calculator'!$B$1,'Copy numbers'!$F$2:$G$6,2,0)*fits!F2+fits!G2)/MeanSTEDSignal!C2)*'Copy numbers'!C2</f>
        <v>6.564588999380585</v>
      </c>
      <c r="D6" s="12">
        <f>((VLOOKUP('protein calculator'!$B$1,'Copy numbers'!$F$2:$G$6,2,0)*fits!J2+fits!K2)/MeanSTEDSignal!D2)*'Copy numbers'!D2</f>
        <v>5.5780755096330852</v>
      </c>
      <c r="E6" s="12"/>
      <c r="F6" s="12"/>
    </row>
    <row r="7" spans="1:14" x14ac:dyDescent="0.25">
      <c r="A7" s="14" t="s">
        <v>632</v>
      </c>
      <c r="B7" s="12">
        <f>((VLOOKUP('protein calculator'!$B$1,'Copy numbers'!$F$2:$G$6,2,0)*fits!B5+fits!C5)/MeanSTEDSignal!B5)*'Copy numbers'!B5</f>
        <v>16.437009186065829</v>
      </c>
      <c r="C7" s="12">
        <f>((VLOOKUP('protein calculator'!$B$1,'Copy numbers'!$F$2:$G$6,2,0)*fits!F5+fits!G5)/MeanSTEDSignal!C5)*'Copy numbers'!C5</f>
        <v>15.410161166074046</v>
      </c>
      <c r="D7" s="12">
        <f>((VLOOKUP('protein calculator'!$B$1,'Copy numbers'!$F$2:$G$6,2,0)*fits!J5+fits!K5)/MeanSTEDSignal!D5)*'Copy numbers'!D5</f>
        <v>21.492834342823095</v>
      </c>
      <c r="E7" s="12"/>
      <c r="F7" s="12"/>
    </row>
    <row r="8" spans="1:14" x14ac:dyDescent="0.25">
      <c r="A8" s="14" t="s">
        <v>725</v>
      </c>
      <c r="B8" s="12">
        <f>((VLOOKUP('protein calculator'!$B$1,'Copy numbers'!$F$2:$G$6,2,0)*fits!B102+fits!C102)/MeanSTEDSignal!B102)*'Copy numbers'!B102</f>
        <v>906.32160003932051</v>
      </c>
      <c r="C8" s="12">
        <f>((VLOOKUP('protein calculator'!$B$1,'Copy numbers'!$F$2:$G$6,2,0)*fits!F102+fits!G102)/MeanSTEDSignal!C102)*'Copy numbers'!C102</f>
        <v>1625.388128363528</v>
      </c>
      <c r="D8" s="12">
        <f>((VLOOKUP('protein calculator'!$B$1,'Copy numbers'!$F$2:$G$6,2,0)*fits!J102+fits!K102)/MeanSTEDSignal!D102)*'Copy numbers'!D102</f>
        <v>906.50827626752357</v>
      </c>
      <c r="E8" s="12"/>
      <c r="F8" s="12"/>
    </row>
    <row r="9" spans="1:14" x14ac:dyDescent="0.25">
      <c r="A9" s="14" t="s">
        <v>730</v>
      </c>
      <c r="B9" s="12">
        <f>((VLOOKUP('protein calculator'!$B$1,'Copy numbers'!$F$2:$G$6,2,0)*fits!B101+fits!C101)/MeanSTEDSignal!B101)*'Copy numbers'!B101</f>
        <v>444.58434004180259</v>
      </c>
      <c r="C9" s="12">
        <f>((VLOOKUP('protein calculator'!$B$1,'Copy numbers'!$F$2:$G$6,2,0)*fits!F101+fits!G101)/MeanSTEDSignal!C101)*'Copy numbers'!C101</f>
        <v>139.63822727065556</v>
      </c>
      <c r="D9" s="12">
        <f>((VLOOKUP('protein calculator'!$B$1,'Copy numbers'!$F$2:$G$6,2,0)*fits!J101+fits!K101)/MeanSTEDSignal!D101)*'Copy numbers'!D101</f>
        <v>363.67247974391779</v>
      </c>
      <c r="E9" s="12"/>
      <c r="F9" s="12"/>
    </row>
    <row r="10" spans="1:14" x14ac:dyDescent="0.25">
      <c r="A10" s="14" t="s">
        <v>630</v>
      </c>
      <c r="B10" s="12">
        <f>((VLOOKUP('protein calculator'!$B$1,'Copy numbers'!$F$2:$G$6,2,0)*fits!B3+fits!C3)/MeanSTEDSignal!B3)*'Copy numbers'!B3</f>
        <v>8.7445773503520332</v>
      </c>
      <c r="C10" s="12">
        <f>((VLOOKUP('protein calculator'!$B$1,'Copy numbers'!$F$2:$G$6,2,0)*fits!F3+fits!G3)/MeanSTEDSignal!C3)*'Copy numbers'!C3</f>
        <v>8.0354778042894761</v>
      </c>
      <c r="D10" s="12">
        <f>((VLOOKUP('protein calculator'!$B$1,'Copy numbers'!$F$2:$G$6,2,0)*fits!J3+fits!K3)/MeanSTEDSignal!D3)*'Copy numbers'!D3</f>
        <v>14.97917808741107</v>
      </c>
      <c r="E10" s="12"/>
      <c r="F10" s="12"/>
    </row>
    <row r="11" spans="1:14" x14ac:dyDescent="0.25">
      <c r="A11" s="14" t="s">
        <v>631</v>
      </c>
      <c r="B11" s="12">
        <f>((VLOOKUP('protein calculator'!$B$1,'Copy numbers'!$F$2:$G$6,2,0)*fits!B4+fits!C4)/MeanSTEDSignal!B4)*'Copy numbers'!B4</f>
        <v>43.718151041748158</v>
      </c>
      <c r="C11" s="12">
        <f>((VLOOKUP('protein calculator'!$B$1,'Copy numbers'!$F$2:$G$6,2,0)*fits!F4+fits!G4)/MeanSTEDSignal!C4)*'Copy numbers'!C4</f>
        <v>87.468442295112311</v>
      </c>
      <c r="D11" s="12">
        <f>((VLOOKUP('protein calculator'!$B$1,'Copy numbers'!$F$2:$G$6,2,0)*fits!J4+fits!K4)/MeanSTEDSignal!D4)*'Copy numbers'!D4</f>
        <v>39.001644473117281</v>
      </c>
      <c r="E11" s="12"/>
      <c r="F11" s="12"/>
    </row>
    <row r="12" spans="1:14" x14ac:dyDescent="0.25">
      <c r="A12" s="14" t="s">
        <v>633</v>
      </c>
      <c r="B12" s="12">
        <f>((VLOOKUP('protein calculator'!$B$1,'Copy numbers'!$F$2:$G$6,2,0)*fits!B6+fits!C6)/MeanSTEDSignal!B6)*'Copy numbers'!B6</f>
        <v>1916.9617025458112</v>
      </c>
      <c r="C12" s="12">
        <f>((VLOOKUP('protein calculator'!$B$1,'Copy numbers'!$F$2:$G$6,2,0)*fits!F6+fits!G6)/MeanSTEDSignal!C6)*'Copy numbers'!C6</f>
        <v>2799.2070462115671</v>
      </c>
      <c r="D12" s="12">
        <f>((VLOOKUP('protein calculator'!$B$1,'Copy numbers'!$F$2:$G$6,2,0)*fits!J6+fits!K6)/MeanSTEDSignal!D6)*'Copy numbers'!D6</f>
        <v>3609.7342451519066</v>
      </c>
      <c r="E12" s="12"/>
      <c r="F12" s="12"/>
    </row>
    <row r="13" spans="1:14" x14ac:dyDescent="0.25">
      <c r="A13" s="14" t="s">
        <v>634</v>
      </c>
      <c r="B13" s="12">
        <f>((VLOOKUP('protein calculator'!$B$1,'Copy numbers'!$F$2:$G$6,2,0)*fits!B7+fits!C7)/MeanSTEDSignal!B7)*'Copy numbers'!B7</f>
        <v>21.277213328954645</v>
      </c>
      <c r="C13" s="12">
        <f>((VLOOKUP('protein calculator'!$B$1,'Copy numbers'!$F$2:$G$6,2,0)*fits!F7+fits!G7)/MeanSTEDSignal!C7)*'Copy numbers'!C7</f>
        <v>62.757209596577738</v>
      </c>
      <c r="D13" s="12">
        <f>((VLOOKUP('protein calculator'!$B$1,'Copy numbers'!$F$2:$G$6,2,0)*fits!J7+fits!K7)/MeanSTEDSignal!D7)*'Copy numbers'!D7</f>
        <v>12.740542063115635</v>
      </c>
      <c r="E13" s="12"/>
      <c r="F13" s="12"/>
    </row>
    <row r="14" spans="1:14" x14ac:dyDescent="0.25">
      <c r="A14" s="14" t="s">
        <v>728</v>
      </c>
      <c r="B14" s="12">
        <f>((VLOOKUP('protein calculator'!$B$1,'Copy numbers'!$F$2:$G$6,2,0)*fits!B103+fits!C103)/MeanSTEDSignal!B103)*'Copy numbers'!B103</f>
        <v>4868.0596678393276</v>
      </c>
      <c r="C14" s="12">
        <f>((VLOOKUP('protein calculator'!$B$1,'Copy numbers'!$F$2:$G$6,2,0)*fits!F103+fits!G103)/MeanSTEDSignal!C103)*'Copy numbers'!C103</f>
        <v>5962.4603715423236</v>
      </c>
      <c r="D14" s="12">
        <f>((VLOOKUP('protein calculator'!$B$1,'Copy numbers'!$F$2:$G$6,2,0)*fits!J103+fits!K103)/MeanSTEDSignal!D103)*'Copy numbers'!D103</f>
        <v>4926.8157304678334</v>
      </c>
      <c r="E14" s="12"/>
      <c r="F14" s="12"/>
    </row>
    <row r="15" spans="1:14" x14ac:dyDescent="0.25">
      <c r="A15" s="14" t="s">
        <v>729</v>
      </c>
      <c r="B15" s="12">
        <f>((VLOOKUP('protein calculator'!$B$1,'Copy numbers'!$F$2:$G$6,2,0)*fits!B105+fits!C105)/MeanSTEDSignal!B105)*'Copy numbers'!B105</f>
        <v>0</v>
      </c>
      <c r="C15" s="12">
        <f>((VLOOKUP('protein calculator'!$B$1,'Copy numbers'!$F$2:$G$6,2,0)*fits!F105+fits!G105)/MeanSTEDSignal!C105)*'Copy numbers'!C105</f>
        <v>0</v>
      </c>
      <c r="D15" s="12">
        <f>((VLOOKUP('protein calculator'!$B$1,'Copy numbers'!$F$2:$G$6,2,0)*fits!J105+fits!K105)/MeanSTEDSignal!D105)*'Copy numbers'!D105</f>
        <v>0</v>
      </c>
      <c r="E15" s="12"/>
      <c r="F15" s="12"/>
    </row>
    <row r="16" spans="1:14" x14ac:dyDescent="0.25">
      <c r="A16" s="14" t="s">
        <v>726</v>
      </c>
      <c r="B16" s="12">
        <f>((VLOOKUP('protein calculator'!$B$1,'Copy numbers'!$F$2:$G$6,2,0)*fits!B104+fits!C104)/MeanSTEDSignal!B104)*'Copy numbers'!B104</f>
        <v>29490.151498241146</v>
      </c>
      <c r="C16" s="12">
        <f>((VLOOKUP('protein calculator'!$B$1,'Copy numbers'!$F$2:$G$6,2,0)*fits!F104+fits!G104)/MeanSTEDSignal!C104)*'Copy numbers'!C104</f>
        <v>59070.839910163792</v>
      </c>
      <c r="D16" s="12">
        <f>((VLOOKUP('protein calculator'!$B$1,'Copy numbers'!$F$2:$G$6,2,0)*fits!J104+fits!K104)/MeanSTEDSignal!D104)*'Copy numbers'!D104</f>
        <v>30082.066306297198</v>
      </c>
      <c r="E16" s="12"/>
      <c r="F16" s="12"/>
    </row>
    <row r="17" spans="1:6" x14ac:dyDescent="0.25">
      <c r="A17" s="14" t="s">
        <v>637</v>
      </c>
      <c r="B17" s="12">
        <f>((VLOOKUP('protein calculator'!$B$1,'Copy numbers'!$F$2:$G$6,2,0)*fits!B10+fits!C10)/MeanSTEDSignal!B10)*'Copy numbers'!B10</f>
        <v>476.28609356295976</v>
      </c>
      <c r="C17" s="12">
        <f>((VLOOKUP('protein calculator'!$B$1,'Copy numbers'!$F$2:$G$6,2,0)*fits!F10+fits!G10)/MeanSTEDSignal!C10)*'Copy numbers'!C10</f>
        <v>808.91690485356276</v>
      </c>
      <c r="D17" s="12">
        <f>((VLOOKUP('protein calculator'!$B$1,'Copy numbers'!$F$2:$G$6,2,0)*fits!J10+fits!K10)/MeanSTEDSignal!D10)*'Copy numbers'!D10</f>
        <v>456.46744713508883</v>
      </c>
      <c r="E17" s="12"/>
      <c r="F17" s="12"/>
    </row>
    <row r="18" spans="1:6" x14ac:dyDescent="0.25">
      <c r="A18" s="14" t="s">
        <v>638</v>
      </c>
      <c r="B18" s="12">
        <f>((VLOOKUP('protein calculator'!$B$1,'Copy numbers'!$F$2:$G$6,2,0)*fits!B11+fits!C11)/MeanSTEDSignal!B11)*'Copy numbers'!B11</f>
        <v>3140.5025418686705</v>
      </c>
      <c r="C18" s="12">
        <f>((VLOOKUP('protein calculator'!$B$1,'Copy numbers'!$F$2:$G$6,2,0)*fits!F11+fits!G11)/MeanSTEDSignal!C11)*'Copy numbers'!C11</f>
        <v>3182.8611765053111</v>
      </c>
      <c r="D18" s="12">
        <f>((VLOOKUP('protein calculator'!$B$1,'Copy numbers'!$F$2:$G$6,2,0)*fits!J11+fits!K11)/MeanSTEDSignal!D11)*'Copy numbers'!D11</f>
        <v>2971.9877488345619</v>
      </c>
      <c r="E18" s="12"/>
      <c r="F18" s="12"/>
    </row>
    <row r="19" spans="1:6" x14ac:dyDescent="0.25">
      <c r="A19" s="14" t="s">
        <v>639</v>
      </c>
      <c r="B19" s="12">
        <f>((VLOOKUP('protein calculator'!$B$1,'Copy numbers'!$F$2:$G$6,2,0)*fits!B12+fits!C12)/MeanSTEDSignal!B12)*'Copy numbers'!B12</f>
        <v>26813.501620323397</v>
      </c>
      <c r="C19" s="12">
        <f>((VLOOKUP('protein calculator'!$B$1,'Copy numbers'!$F$2:$G$6,2,0)*fits!F12+fits!G12)/MeanSTEDSignal!C12)*'Copy numbers'!C12</f>
        <v>34375.85295199031</v>
      </c>
      <c r="D19" s="12">
        <f>((VLOOKUP('protein calculator'!$B$1,'Copy numbers'!$F$2:$G$6,2,0)*fits!J12+fits!K12)/MeanSTEDSignal!D12)*'Copy numbers'!D12</f>
        <v>24760.660225987853</v>
      </c>
      <c r="E19" s="12"/>
      <c r="F19" s="12"/>
    </row>
    <row r="20" spans="1:6" x14ac:dyDescent="0.25">
      <c r="A20" s="14" t="s">
        <v>640</v>
      </c>
      <c r="B20" s="12">
        <f>((VLOOKUP('protein calculator'!$B$1,'Copy numbers'!$F$2:$G$6,2,0)*fits!B13+fits!C13)/MeanSTEDSignal!B13)*'Copy numbers'!B13</f>
        <v>507.87950892210256</v>
      </c>
      <c r="C20" s="12">
        <f>((VLOOKUP('protein calculator'!$B$1,'Copy numbers'!$F$2:$G$6,2,0)*fits!F13+fits!G13)/MeanSTEDSignal!C13)*'Copy numbers'!C13</f>
        <v>1609.3194166126893</v>
      </c>
      <c r="D20" s="12">
        <f>((VLOOKUP('protein calculator'!$B$1,'Copy numbers'!$F$2:$G$6,2,0)*fits!J13+fits!K13)/MeanSTEDSignal!D13)*'Copy numbers'!D13</f>
        <v>1427.4714327176873</v>
      </c>
      <c r="E20" s="12"/>
      <c r="F20" s="12"/>
    </row>
    <row r="21" spans="1:6" x14ac:dyDescent="0.25">
      <c r="A21" s="14" t="s">
        <v>641</v>
      </c>
      <c r="B21" s="12">
        <f>((VLOOKUP('protein calculator'!$B$1,'Copy numbers'!$F$2:$G$6,2,0)*fits!B14+fits!C14)/MeanSTEDSignal!B14)*'Copy numbers'!B14</f>
        <v>47.635785196651874</v>
      </c>
      <c r="C21" s="12">
        <f>((VLOOKUP('protein calculator'!$B$1,'Copy numbers'!$F$2:$G$6,2,0)*fits!F14+fits!G14)/MeanSTEDSignal!C14)*'Copy numbers'!C14</f>
        <v>56.46991842703919</v>
      </c>
      <c r="D21" s="12">
        <f>((VLOOKUP('protein calculator'!$B$1,'Copy numbers'!$F$2:$G$6,2,0)*fits!J14+fits!K14)/MeanSTEDSignal!D14)*'Copy numbers'!D14</f>
        <v>13.351870168262144</v>
      </c>
      <c r="E21" s="12"/>
      <c r="F21" s="12"/>
    </row>
    <row r="22" spans="1:6" x14ac:dyDescent="0.25">
      <c r="A22" s="14" t="s">
        <v>642</v>
      </c>
      <c r="B22" s="12">
        <f>((VLOOKUP('protein calculator'!$B$1,'Copy numbers'!$F$2:$G$6,2,0)*fits!B15+fits!C15)/MeanSTEDSignal!B15)*'Copy numbers'!B15</f>
        <v>13761.052163551381</v>
      </c>
      <c r="C22" s="12">
        <f>((VLOOKUP('protein calculator'!$B$1,'Copy numbers'!$F$2:$G$6,2,0)*fits!F15+fits!G15)/MeanSTEDSignal!C15)*'Copy numbers'!C15</f>
        <v>29930.034155892601</v>
      </c>
      <c r="D22" s="12">
        <f>((VLOOKUP('protein calculator'!$B$1,'Copy numbers'!$F$2:$G$6,2,0)*fits!J15+fits!K15)/MeanSTEDSignal!D15)*'Copy numbers'!D15</f>
        <v>15423.635142962958</v>
      </c>
      <c r="E22" s="12"/>
      <c r="F22" s="12"/>
    </row>
    <row r="23" spans="1:6" x14ac:dyDescent="0.25">
      <c r="A23" s="14" t="s">
        <v>635</v>
      </c>
      <c r="B23" s="12">
        <f>((VLOOKUP('protein calculator'!$B$1,'Copy numbers'!$F$2:$G$6,2,0)*fits!B8+fits!C8)/MeanSTEDSignal!B8)*'Copy numbers'!B8</f>
        <v>26.357981081571811</v>
      </c>
      <c r="C23" s="12">
        <f>((VLOOKUP('protein calculator'!$B$1,'Copy numbers'!$F$2:$G$6,2,0)*fits!F8+fits!G8)/MeanSTEDSignal!C8)*'Copy numbers'!C8</f>
        <v>175.49077349430775</v>
      </c>
      <c r="D23" s="12">
        <f>((VLOOKUP('protein calculator'!$B$1,'Copy numbers'!$F$2:$G$6,2,0)*fits!J8+fits!K8)/MeanSTEDSignal!D8)*'Copy numbers'!D8</f>
        <v>137.44748297054366</v>
      </c>
      <c r="E23" s="12"/>
      <c r="F23" s="12"/>
    </row>
    <row r="24" spans="1:6" x14ac:dyDescent="0.25">
      <c r="A24" s="14" t="s">
        <v>643</v>
      </c>
      <c r="B24" s="12">
        <f>((VLOOKUP('protein calculator'!$B$1,'Copy numbers'!$F$2:$G$6,2,0)*fits!B16+fits!C16)/MeanSTEDSignal!B16)*'Copy numbers'!B16</f>
        <v>0.21832981828659401</v>
      </c>
      <c r="C24" s="12">
        <f>((VLOOKUP('protein calculator'!$B$1,'Copy numbers'!$F$2:$G$6,2,0)*fits!F16+fits!G16)/MeanSTEDSignal!C16)*'Copy numbers'!C16</f>
        <v>0.27734445805310531</v>
      </c>
      <c r="D24" s="12">
        <f>((VLOOKUP('protein calculator'!$B$1,'Copy numbers'!$F$2:$G$6,2,0)*fits!J16+fits!K16)/MeanSTEDSignal!D16)*'Copy numbers'!D16</f>
        <v>0.27262288106407118</v>
      </c>
      <c r="E24" s="12"/>
      <c r="F24" s="12"/>
    </row>
    <row r="25" spans="1:6" x14ac:dyDescent="0.25">
      <c r="A25" s="14" t="s">
        <v>644</v>
      </c>
      <c r="B25" s="12">
        <f>((VLOOKUP('protein calculator'!$B$1,'Copy numbers'!$F$2:$G$6,2,0)*fits!B17+fits!C17)/MeanSTEDSignal!B17)*'Copy numbers'!B17</f>
        <v>18.61350312861083</v>
      </c>
      <c r="C25" s="12">
        <f>((VLOOKUP('protein calculator'!$B$1,'Copy numbers'!$F$2:$G$6,2,0)*fits!F17+fits!G17)/MeanSTEDSignal!C17)*'Copy numbers'!C17</f>
        <v>27.841083372676877</v>
      </c>
      <c r="D25" s="12">
        <f>((VLOOKUP('protein calculator'!$B$1,'Copy numbers'!$F$2:$G$6,2,0)*fits!J17+fits!K17)/MeanSTEDSignal!D17)*'Copy numbers'!D17</f>
        <v>33.85386061077773</v>
      </c>
      <c r="E25" s="12"/>
      <c r="F25" s="12"/>
    </row>
    <row r="26" spans="1:6" x14ac:dyDescent="0.25">
      <c r="A26" s="14" t="s">
        <v>636</v>
      </c>
      <c r="B26" s="12">
        <f>((VLOOKUP('protein calculator'!$B$1,'Copy numbers'!$F$2:$G$6,2,0)*fits!B9+fits!C9)/MeanSTEDSignal!B9)*'Copy numbers'!B9</f>
        <v>440.63411007675683</v>
      </c>
      <c r="C26" s="12">
        <f>((VLOOKUP('protein calculator'!$B$1,'Copy numbers'!$F$2:$G$6,2,0)*fits!F9+fits!G9)/MeanSTEDSignal!C9)*'Copy numbers'!C9</f>
        <v>780.70735843453008</v>
      </c>
      <c r="D26" s="12">
        <f>((VLOOKUP('protein calculator'!$B$1,'Copy numbers'!$F$2:$G$6,2,0)*fits!J9+fits!K9)/MeanSTEDSignal!D9)*'Copy numbers'!D9</f>
        <v>638.2567767794111</v>
      </c>
      <c r="E26" s="12"/>
      <c r="F26" s="12"/>
    </row>
    <row r="27" spans="1:6" x14ac:dyDescent="0.25">
      <c r="A27" s="14" t="s">
        <v>720</v>
      </c>
      <c r="B27" s="12">
        <f>((VLOOKUP('protein calculator'!$B$1,'Copy numbers'!$F$2:$G$6,2,0)*fits!B18+fits!C18)/MeanSTEDSignal!B18)*'Copy numbers'!B18</f>
        <v>0.94620808675026491</v>
      </c>
      <c r="C27" s="12">
        <f>((VLOOKUP('protein calculator'!$B$1,'Copy numbers'!$F$2:$G$6,2,0)*fits!F18+fits!G18)/MeanSTEDSignal!C18)*'Copy numbers'!C18</f>
        <v>3.0027859165432611</v>
      </c>
      <c r="D27" s="12">
        <f>((VLOOKUP('protein calculator'!$B$1,'Copy numbers'!$F$2:$G$6,2,0)*fits!J18+fits!K18)/MeanSTEDSignal!D18)*'Copy numbers'!D18</f>
        <v>0.57914744379069572</v>
      </c>
      <c r="E27" s="12"/>
      <c r="F27" s="12"/>
    </row>
    <row r="28" spans="1:6" x14ac:dyDescent="0.25">
      <c r="A28" s="14" t="s">
        <v>721</v>
      </c>
      <c r="B28" s="12">
        <f>((VLOOKUP('protein calculator'!$B$1,'Copy numbers'!$F$2:$G$6,2,0)*fits!B19+fits!C19)/MeanSTEDSignal!B19)*'Copy numbers'!B19</f>
        <v>19.67203521375091</v>
      </c>
      <c r="C28" s="12">
        <f>((VLOOKUP('protein calculator'!$B$1,'Copy numbers'!$F$2:$G$6,2,0)*fits!F19+fits!G19)/MeanSTEDSignal!C19)*'Copy numbers'!C19</f>
        <v>20.063724096404915</v>
      </c>
      <c r="D28" s="12">
        <f>((VLOOKUP('protein calculator'!$B$1,'Copy numbers'!$F$2:$G$6,2,0)*fits!J19+fits!K19)/MeanSTEDSignal!D19)*'Copy numbers'!D19</f>
        <v>19.58980634936168</v>
      </c>
      <c r="E28" s="12"/>
      <c r="F28" s="12"/>
    </row>
    <row r="29" spans="1:6" x14ac:dyDescent="0.25">
      <c r="A29" s="14" t="s">
        <v>722</v>
      </c>
      <c r="B29" s="12">
        <f>((VLOOKUP('protein calculator'!$B$1,'Copy numbers'!$F$2:$G$6,2,0)*fits!B20+fits!C20)/MeanSTEDSignal!B20)*'Copy numbers'!B20</f>
        <v>47.525218357886928</v>
      </c>
      <c r="C29" s="12">
        <f>((VLOOKUP('protein calculator'!$B$1,'Copy numbers'!$F$2:$G$6,2,0)*fits!F20+fits!G20)/MeanSTEDSignal!C20)*'Copy numbers'!C20</f>
        <v>62.850583834301311</v>
      </c>
      <c r="D29" s="12">
        <f>((VLOOKUP('protein calculator'!$B$1,'Copy numbers'!$F$2:$G$6,2,0)*fits!J20+fits!K20)/MeanSTEDSignal!D20)*'Copy numbers'!D20</f>
        <v>37.713227868747843</v>
      </c>
      <c r="E29" s="12"/>
      <c r="F29" s="12"/>
    </row>
    <row r="30" spans="1:6" x14ac:dyDescent="0.25">
      <c r="A30" s="14" t="s">
        <v>723</v>
      </c>
      <c r="B30" s="12">
        <f>((VLOOKUP('protein calculator'!$B$1,'Copy numbers'!$F$2:$G$6,2,0)*fits!B21+fits!C21)/MeanSTEDSignal!B21)*'Copy numbers'!B21</f>
        <v>7279.2452509606237</v>
      </c>
      <c r="C30" s="12">
        <f>((VLOOKUP('protein calculator'!$B$1,'Copy numbers'!$F$2:$G$6,2,0)*fits!F21+fits!G21)/MeanSTEDSignal!C21)*'Copy numbers'!C21</f>
        <v>14059.566352424888</v>
      </c>
      <c r="D30" s="12">
        <f>((VLOOKUP('protein calculator'!$B$1,'Copy numbers'!$F$2:$G$6,2,0)*fits!J21+fits!K21)/MeanSTEDSignal!D21)*'Copy numbers'!D21</f>
        <v>5387.7612818337466</v>
      </c>
      <c r="E30" s="12"/>
      <c r="F30" s="12"/>
    </row>
    <row r="31" spans="1:6" x14ac:dyDescent="0.25">
      <c r="A31" s="14" t="s">
        <v>627</v>
      </c>
      <c r="B31" s="12">
        <f>((VLOOKUP('protein calculator'!$B$1,'Copy numbers'!$F$2:$G$6,2,0)*fits!B22+fits!C22)/MeanSTEDSignal!B22)*'Copy numbers'!B22</f>
        <v>3190.3649808992172</v>
      </c>
      <c r="C31" s="12">
        <f>((VLOOKUP('protein calculator'!$B$1,'Copy numbers'!$F$2:$G$6,2,0)*fits!F22+fits!G22)/MeanSTEDSignal!C22)*'Copy numbers'!C22</f>
        <v>-2809.0976446586565</v>
      </c>
      <c r="D31" s="12">
        <f>((VLOOKUP('protein calculator'!$B$1,'Copy numbers'!$F$2:$G$6,2,0)*fits!J22+fits!K22)/MeanSTEDSignal!D22)*'Copy numbers'!D22</f>
        <v>5903.5879108428308</v>
      </c>
      <c r="E31" s="12"/>
      <c r="F31" s="12"/>
    </row>
    <row r="32" spans="1:6" x14ac:dyDescent="0.25">
      <c r="A32" s="14" t="s">
        <v>645</v>
      </c>
      <c r="B32" s="12">
        <f>((VLOOKUP('protein calculator'!$B$1,'Copy numbers'!$F$2:$G$6,2,0)*fits!B23+fits!C23)/MeanSTEDSignal!B23)*'Copy numbers'!B23</f>
        <v>55.127147990226966</v>
      </c>
      <c r="C32" s="12">
        <f>((VLOOKUP('protein calculator'!$B$1,'Copy numbers'!$F$2:$G$6,2,0)*fits!F23+fits!G23)/MeanSTEDSignal!C23)*'Copy numbers'!C23</f>
        <v>111.2816904620079</v>
      </c>
      <c r="D32" s="12">
        <f>((VLOOKUP('protein calculator'!$B$1,'Copy numbers'!$F$2:$G$6,2,0)*fits!J23+fits!K23)/MeanSTEDSignal!D23)*'Copy numbers'!D23</f>
        <v>71.453962085285383</v>
      </c>
      <c r="E32" s="12"/>
      <c r="F32" s="12"/>
    </row>
    <row r="33" spans="1:6" x14ac:dyDescent="0.25">
      <c r="A33" s="14" t="s">
        <v>646</v>
      </c>
      <c r="B33" s="12">
        <f>((VLOOKUP('protein calculator'!$B$1,'Copy numbers'!$F$2:$G$6,2,0)*fits!B24+fits!C24)/MeanSTEDSignal!B24)*'Copy numbers'!B24</f>
        <v>1.8351232290454647</v>
      </c>
      <c r="C33" s="12">
        <f>((VLOOKUP('protein calculator'!$B$1,'Copy numbers'!$F$2:$G$6,2,0)*fits!F24+fits!G24)/MeanSTEDSignal!C24)*'Copy numbers'!C24</f>
        <v>2.868753196679799</v>
      </c>
      <c r="D33" s="12">
        <f>((VLOOKUP('protein calculator'!$B$1,'Copy numbers'!$F$2:$G$6,2,0)*fits!J24+fits!K24)/MeanSTEDSignal!D24)*'Copy numbers'!D24</f>
        <v>3.3360591326151519</v>
      </c>
      <c r="E33" s="12"/>
      <c r="F33" s="12"/>
    </row>
    <row r="34" spans="1:6" x14ac:dyDescent="0.25">
      <c r="A34" s="14" t="s">
        <v>647</v>
      </c>
      <c r="B34" s="12">
        <f>((VLOOKUP('protein calculator'!$B$1,'Copy numbers'!$F$2:$G$6,2,0)*fits!B25+fits!C25)/MeanSTEDSignal!B25)*'Copy numbers'!B25</f>
        <v>0</v>
      </c>
      <c r="C34" s="12">
        <f>((VLOOKUP('protein calculator'!$B$1,'Copy numbers'!$F$2:$G$6,2,0)*fits!F25+fits!G25)/MeanSTEDSignal!C25)*'Copy numbers'!C25</f>
        <v>0</v>
      </c>
      <c r="D34" s="12">
        <f>((VLOOKUP('protein calculator'!$B$1,'Copy numbers'!$F$2:$G$6,2,0)*fits!J25+fits!K25)/MeanSTEDSignal!D25)*'Copy numbers'!D25</f>
        <v>0</v>
      </c>
      <c r="E34" s="12"/>
      <c r="F34" s="12"/>
    </row>
    <row r="35" spans="1:6" x14ac:dyDescent="0.25">
      <c r="A35" s="14" t="s">
        <v>648</v>
      </c>
      <c r="B35" s="12">
        <f>((VLOOKUP('protein calculator'!$B$1,'Copy numbers'!$F$2:$G$6,2,0)*fits!B26+fits!C26)/MeanSTEDSignal!B26)*'Copy numbers'!B26</f>
        <v>37.696989977806908</v>
      </c>
      <c r="C35" s="12">
        <f>((VLOOKUP('protein calculator'!$B$1,'Copy numbers'!$F$2:$G$6,2,0)*fits!F26+fits!G26)/MeanSTEDSignal!C26)*'Copy numbers'!C26</f>
        <v>21.516717002837535</v>
      </c>
      <c r="D35" s="12">
        <f>((VLOOKUP('protein calculator'!$B$1,'Copy numbers'!$F$2:$G$6,2,0)*fits!J26+fits!K26)/MeanSTEDSignal!D26)*'Copy numbers'!D26</f>
        <v>32.675440390200208</v>
      </c>
      <c r="E35" s="12"/>
      <c r="F35" s="12"/>
    </row>
    <row r="36" spans="1:6" x14ac:dyDescent="0.25">
      <c r="A36" s="14" t="s">
        <v>649</v>
      </c>
      <c r="B36" s="12">
        <f>((VLOOKUP('protein calculator'!$B$1,'Copy numbers'!$F$2:$G$6,2,0)*fits!B27+fits!C27)/MeanSTEDSignal!B27)*'Copy numbers'!B27</f>
        <v>3185.3641447422501</v>
      </c>
      <c r="C36" s="12">
        <f>((VLOOKUP('protein calculator'!$B$1,'Copy numbers'!$F$2:$G$6,2,0)*fits!F27+fits!G27)/MeanSTEDSignal!C27)*'Copy numbers'!C27</f>
        <v>4067.285380301309</v>
      </c>
      <c r="D36" s="12">
        <f>((VLOOKUP('protein calculator'!$B$1,'Copy numbers'!$F$2:$G$6,2,0)*fits!J27+fits!K27)/MeanSTEDSignal!D27)*'Copy numbers'!D27</f>
        <v>2277.9863626166848</v>
      </c>
      <c r="E36" s="12"/>
      <c r="F36" s="12"/>
    </row>
    <row r="37" spans="1:6" x14ac:dyDescent="0.25">
      <c r="A37" s="14" t="s">
        <v>650</v>
      </c>
      <c r="B37" s="12">
        <f>((VLOOKUP('protein calculator'!$B$1,'Copy numbers'!$F$2:$G$6,2,0)*fits!B28+fits!C28)/MeanSTEDSignal!B28)*'Copy numbers'!B28</f>
        <v>966.70434169299085</v>
      </c>
      <c r="C37" s="12">
        <f>((VLOOKUP('protein calculator'!$B$1,'Copy numbers'!$F$2:$G$6,2,0)*fits!F28+fits!G28)/MeanSTEDSignal!C28)*'Copy numbers'!C28</f>
        <v>1146.5830287538945</v>
      </c>
      <c r="D37" s="12">
        <f>((VLOOKUP('protein calculator'!$B$1,'Copy numbers'!$F$2:$G$6,2,0)*fits!J28+fits!K28)/MeanSTEDSignal!D28)*'Copy numbers'!D28</f>
        <v>1265.3159704357747</v>
      </c>
      <c r="E37" s="12"/>
      <c r="F37" s="12"/>
    </row>
    <row r="38" spans="1:6" x14ac:dyDescent="0.25">
      <c r="A38" s="14" t="s">
        <v>651</v>
      </c>
      <c r="B38" s="12">
        <f>((VLOOKUP('protein calculator'!$B$1,'Copy numbers'!$F$2:$G$6,2,0)*fits!B29+fits!C29)/MeanSTEDSignal!B29)*'Copy numbers'!B29</f>
        <v>-3.2503890516044915</v>
      </c>
      <c r="C38" s="12">
        <f>((VLOOKUP('protein calculator'!$B$1,'Copy numbers'!$F$2:$G$6,2,0)*fits!F29+fits!G29)/MeanSTEDSignal!C29)*'Copy numbers'!C29</f>
        <v>18.761207372066174</v>
      </c>
      <c r="D38" s="12">
        <f>((VLOOKUP('protein calculator'!$B$1,'Copy numbers'!$F$2:$G$6,2,0)*fits!J29+fits!K29)/MeanSTEDSignal!D29)*'Copy numbers'!D29</f>
        <v>3.8042019198145076</v>
      </c>
      <c r="E38" s="12"/>
      <c r="F38" s="12"/>
    </row>
    <row r="39" spans="1:6" x14ac:dyDescent="0.25">
      <c r="A39" s="14" t="s">
        <v>653</v>
      </c>
      <c r="B39" s="12">
        <f>((VLOOKUP('protein calculator'!$B$1,'Copy numbers'!$F$2:$G$6,2,0)*fits!B31+fits!C31)/MeanSTEDSignal!B31)*'Copy numbers'!B31</f>
        <v>139.23118948891255</v>
      </c>
      <c r="C39" s="12">
        <f>((VLOOKUP('protein calculator'!$B$1,'Copy numbers'!$F$2:$G$6,2,0)*fits!F31+fits!G31)/MeanSTEDSignal!C31)*'Copy numbers'!C31</f>
        <v>123.77156525187428</v>
      </c>
      <c r="D39" s="12">
        <f>((VLOOKUP('protein calculator'!$B$1,'Copy numbers'!$F$2:$G$6,2,0)*fits!J31+fits!K31)/MeanSTEDSignal!D31)*'Copy numbers'!D31</f>
        <v>84.476406806672543</v>
      </c>
      <c r="E39" s="12"/>
      <c r="F39" s="12"/>
    </row>
    <row r="40" spans="1:6" x14ac:dyDescent="0.25">
      <c r="A40" s="14" t="s">
        <v>654</v>
      </c>
      <c r="B40" s="12">
        <f>((VLOOKUP('protein calculator'!$B$1,'Copy numbers'!$F$2:$G$6,2,0)*fits!B32+fits!C32)/MeanSTEDSignal!B32)*'Copy numbers'!B32</f>
        <v>135.61836386451787</v>
      </c>
      <c r="C40" s="12">
        <f>((VLOOKUP('protein calculator'!$B$1,'Copy numbers'!$F$2:$G$6,2,0)*fits!F32+fits!G32)/MeanSTEDSignal!C32)*'Copy numbers'!C32</f>
        <v>169.95444833780496</v>
      </c>
      <c r="D40" s="12">
        <f>((VLOOKUP('protein calculator'!$B$1,'Copy numbers'!$F$2:$G$6,2,0)*fits!J32+fits!K32)/MeanSTEDSignal!D32)*'Copy numbers'!D32</f>
        <v>152.58699896947627</v>
      </c>
      <c r="E40" s="12"/>
      <c r="F40" s="12"/>
    </row>
    <row r="41" spans="1:6" x14ac:dyDescent="0.25">
      <c r="A41" s="14" t="s">
        <v>655</v>
      </c>
      <c r="B41" s="12">
        <f>((VLOOKUP('protein calculator'!$B$1,'Copy numbers'!$F$2:$G$6,2,0)*fits!B33+fits!C33)/MeanSTEDSignal!B33)*'Copy numbers'!B33</f>
        <v>1.2053009818031413</v>
      </c>
      <c r="C41" s="12">
        <f>((VLOOKUP('protein calculator'!$B$1,'Copy numbers'!$F$2:$G$6,2,0)*fits!F33+fits!G33)/MeanSTEDSignal!C33)*'Copy numbers'!C33</f>
        <v>1.9720972355422874</v>
      </c>
      <c r="D41" s="12">
        <f>((VLOOKUP('protein calculator'!$B$1,'Copy numbers'!$F$2:$G$6,2,0)*fits!J33+fits!K33)/MeanSTEDSignal!D33)*'Copy numbers'!D33</f>
        <v>1.471301669439558</v>
      </c>
      <c r="E41" s="12"/>
      <c r="F41" s="12"/>
    </row>
    <row r="42" spans="1:6" x14ac:dyDescent="0.25">
      <c r="A42" s="14" t="s">
        <v>603</v>
      </c>
      <c r="B42" s="12">
        <f>((VLOOKUP('protein calculator'!$B$1,'Copy numbers'!$F$2:$G$6,2,0)*fits!B34+fits!C34)/MeanSTEDSignal!B34)*'Copy numbers'!B34</f>
        <v>145.72341971329311</v>
      </c>
      <c r="C42" s="12">
        <f>((VLOOKUP('protein calculator'!$B$1,'Copy numbers'!$F$2:$G$6,2,0)*fits!F34+fits!G34)/MeanSTEDSignal!C34)*'Copy numbers'!C34</f>
        <v>170.19343058305373</v>
      </c>
      <c r="D42" s="12">
        <f>((VLOOKUP('protein calculator'!$B$1,'Copy numbers'!$F$2:$G$6,2,0)*fits!J34+fits!K34)/MeanSTEDSignal!D34)*'Copy numbers'!D34</f>
        <v>123.66644170514549</v>
      </c>
      <c r="E42" s="12"/>
      <c r="F42" s="12"/>
    </row>
    <row r="43" spans="1:6" x14ac:dyDescent="0.25">
      <c r="A43" s="14" t="s">
        <v>628</v>
      </c>
      <c r="B43" s="12">
        <f>((VLOOKUP('protein calculator'!$B$1,'Copy numbers'!$F$2:$G$6,2,0)*fits!B35+fits!C35)/MeanSTEDSignal!B35)*'Copy numbers'!B35</f>
        <v>-23.971063512745449</v>
      </c>
      <c r="C43" s="12">
        <f>((VLOOKUP('protein calculator'!$B$1,'Copy numbers'!$F$2:$G$6,2,0)*fits!F35+fits!G35)/MeanSTEDSignal!C35)*'Copy numbers'!C35</f>
        <v>61.020296601115696</v>
      </c>
      <c r="D43" s="12">
        <f>((VLOOKUP('protein calculator'!$B$1,'Copy numbers'!$F$2:$G$6,2,0)*fits!J35+fits!K35)/MeanSTEDSignal!D35)*'Copy numbers'!D35</f>
        <v>108.47281079561755</v>
      </c>
      <c r="E43" s="12"/>
      <c r="F43" s="12"/>
    </row>
    <row r="44" spans="1:6" x14ac:dyDescent="0.25">
      <c r="A44" s="14" t="s">
        <v>605</v>
      </c>
      <c r="B44" s="12">
        <f>((VLOOKUP('protein calculator'!$B$1,'Copy numbers'!$F$2:$G$6,2,0)*fits!B36+fits!C36)/MeanSTEDSignal!B36)*'Copy numbers'!B36</f>
        <v>447.04685090143295</v>
      </c>
      <c r="C44" s="12">
        <f>((VLOOKUP('protein calculator'!$B$1,'Copy numbers'!$F$2:$G$6,2,0)*fits!F36+fits!G36)/MeanSTEDSignal!C36)*'Copy numbers'!C36</f>
        <v>937.40407879707902</v>
      </c>
      <c r="D44" s="12">
        <f>((VLOOKUP('protein calculator'!$B$1,'Copy numbers'!$F$2:$G$6,2,0)*fits!J36+fits!K36)/MeanSTEDSignal!D36)*'Copy numbers'!D36</f>
        <v>617.70129536295258</v>
      </c>
      <c r="E44" s="12"/>
      <c r="F44" s="12"/>
    </row>
    <row r="45" spans="1:6" x14ac:dyDescent="0.25">
      <c r="A45" s="14" t="s">
        <v>656</v>
      </c>
      <c r="B45" s="12">
        <f>((VLOOKUP('protein calculator'!$B$1,'Copy numbers'!$F$2:$G$6,2,0)*fits!B37+fits!C37)/MeanSTEDSignal!B37)*'Copy numbers'!B37</f>
        <v>461.40862593886084</v>
      </c>
      <c r="C45" s="12">
        <f>((VLOOKUP('protein calculator'!$B$1,'Copy numbers'!$F$2:$G$6,2,0)*fits!F37+fits!G37)/MeanSTEDSignal!C37)*'Copy numbers'!C37</f>
        <v>941.90786106374901</v>
      </c>
      <c r="D45" s="12">
        <f>((VLOOKUP('protein calculator'!$B$1,'Copy numbers'!$F$2:$G$6,2,0)*fits!J37+fits!K37)/MeanSTEDSignal!D37)*'Copy numbers'!D37</f>
        <v>603.62495284562499</v>
      </c>
      <c r="E45" s="12"/>
      <c r="F45" s="12"/>
    </row>
    <row r="46" spans="1:6" x14ac:dyDescent="0.25">
      <c r="A46" s="14" t="s">
        <v>652</v>
      </c>
      <c r="B46" s="12">
        <f>((VLOOKUP('protein calculator'!$B$1,'Copy numbers'!$F$2:$G$6,2,0)*fits!B30+fits!C30)/MeanSTEDSignal!B30)*'Copy numbers'!B30</f>
        <v>3.159566735437874</v>
      </c>
      <c r="C46" s="12">
        <f>((VLOOKUP('protein calculator'!$B$1,'Copy numbers'!$F$2:$G$6,2,0)*fits!F30+fits!G30)/MeanSTEDSignal!C30)*'Copy numbers'!C30</f>
        <v>4.1158285620437915</v>
      </c>
      <c r="D46" s="12">
        <f>((VLOOKUP('protein calculator'!$B$1,'Copy numbers'!$F$2:$G$6,2,0)*fits!J30+fits!K30)/MeanSTEDSignal!D30)*'Copy numbers'!D30</f>
        <v>3.2221574672623969</v>
      </c>
      <c r="E46" s="12"/>
      <c r="F46" s="12"/>
    </row>
    <row r="47" spans="1:6" x14ac:dyDescent="0.25">
      <c r="A47" s="14" t="s">
        <v>658</v>
      </c>
      <c r="B47" s="12">
        <f>((VLOOKUP('protein calculator'!$B$1,'Copy numbers'!$F$2:$G$6,2,0)*fits!B39+fits!C39)/MeanSTEDSignal!B39)*'Copy numbers'!B39</f>
        <v>2.3530986689811173</v>
      </c>
      <c r="C47" s="12">
        <f>((VLOOKUP('protein calculator'!$B$1,'Copy numbers'!$F$2:$G$6,2,0)*fits!F39+fits!G39)/MeanSTEDSignal!C39)*'Copy numbers'!C39</f>
        <v>1.9717255949716443</v>
      </c>
      <c r="D47" s="12">
        <f>((VLOOKUP('protein calculator'!$B$1,'Copy numbers'!$F$2:$G$6,2,0)*fits!J39+fits!K39)/MeanSTEDSignal!D39)*'Copy numbers'!D39</f>
        <v>3.1812884058340556</v>
      </c>
      <c r="E47" s="12"/>
      <c r="F47" s="12"/>
    </row>
    <row r="48" spans="1:6" x14ac:dyDescent="0.25">
      <c r="A48" s="14" t="s">
        <v>659</v>
      </c>
      <c r="B48" s="12">
        <f>((VLOOKUP('protein calculator'!$B$1,'Copy numbers'!$F$2:$G$6,2,0)*fits!B40+fits!C40)/MeanSTEDSignal!B40)*'Copy numbers'!B40</f>
        <v>97.152190139566159</v>
      </c>
      <c r="C48" s="12">
        <f>((VLOOKUP('protein calculator'!$B$1,'Copy numbers'!$F$2:$G$6,2,0)*fits!F40+fits!G40)/MeanSTEDSignal!C40)*'Copy numbers'!C40</f>
        <v>147.94430057783501</v>
      </c>
      <c r="D48" s="12">
        <f>((VLOOKUP('protein calculator'!$B$1,'Copy numbers'!$F$2:$G$6,2,0)*fits!J40+fits!K40)/MeanSTEDSignal!D40)*'Copy numbers'!D40</f>
        <v>92.650564189966815</v>
      </c>
      <c r="E48" s="12"/>
      <c r="F48" s="12"/>
    </row>
    <row r="49" spans="1:6" x14ac:dyDescent="0.25">
      <c r="A49" s="14" t="s">
        <v>660</v>
      </c>
      <c r="B49" s="12">
        <f>((VLOOKUP('protein calculator'!$B$1,'Copy numbers'!$F$2:$G$6,2,0)*fits!B41+fits!C41)/MeanSTEDSignal!B41)*'Copy numbers'!B41</f>
        <v>39.460885505757268</v>
      </c>
      <c r="C49" s="12">
        <f>((VLOOKUP('protein calculator'!$B$1,'Copy numbers'!$F$2:$G$6,2,0)*fits!F41+fits!G41)/MeanSTEDSignal!C41)*'Copy numbers'!C41</f>
        <v>62.455460996905373</v>
      </c>
      <c r="D49" s="12">
        <f>((VLOOKUP('protein calculator'!$B$1,'Copy numbers'!$F$2:$G$6,2,0)*fits!J41+fits!K41)/MeanSTEDSignal!D41)*'Copy numbers'!D41</f>
        <v>65.635885003741265</v>
      </c>
      <c r="E49" s="12"/>
      <c r="F49" s="12"/>
    </row>
    <row r="50" spans="1:6" x14ac:dyDescent="0.25">
      <c r="A50" s="14" t="s">
        <v>657</v>
      </c>
      <c r="B50" s="12">
        <f>((VLOOKUP('protein calculator'!$B$1,'Copy numbers'!$F$2:$G$6,2,0)*fits!B38+fits!C38)/MeanSTEDSignal!B38)*'Copy numbers'!B38</f>
        <v>832.99066958173216</v>
      </c>
      <c r="C50" s="12">
        <f>((VLOOKUP('protein calculator'!$B$1,'Copy numbers'!$F$2:$G$6,2,0)*fits!F38+fits!G38)/MeanSTEDSignal!C38)*'Copy numbers'!C38</f>
        <v>2339.1326898900766</v>
      </c>
      <c r="D50" s="12">
        <f>((VLOOKUP('protein calculator'!$B$1,'Copy numbers'!$F$2:$G$6,2,0)*fits!J38+fits!K38)/MeanSTEDSignal!D38)*'Copy numbers'!D38</f>
        <v>1040.0814421071395</v>
      </c>
      <c r="E50" s="12"/>
      <c r="F50" s="12"/>
    </row>
    <row r="51" spans="1:6" x14ac:dyDescent="0.25">
      <c r="A51" s="14" t="s">
        <v>661</v>
      </c>
      <c r="B51" s="12">
        <f>((VLOOKUP('protein calculator'!$B$1,'Copy numbers'!$F$2:$G$6,2,0)*fits!B42+fits!C42)/MeanSTEDSignal!B42)*'Copy numbers'!B42</f>
        <v>262.78657349856041</v>
      </c>
      <c r="C51" s="12">
        <f>((VLOOKUP('protein calculator'!$B$1,'Copy numbers'!$F$2:$G$6,2,0)*fits!F42+fits!G42)/MeanSTEDSignal!C42)*'Copy numbers'!C42</f>
        <v>287.10629373133321</v>
      </c>
      <c r="D51" s="12">
        <f>((VLOOKUP('protein calculator'!$B$1,'Copy numbers'!$F$2:$G$6,2,0)*fits!J42+fits!K42)/MeanSTEDSignal!D42)*'Copy numbers'!D42</f>
        <v>400.88979329588017</v>
      </c>
      <c r="E51" s="12"/>
      <c r="F51" s="12"/>
    </row>
    <row r="52" spans="1:6" x14ac:dyDescent="0.25">
      <c r="A52" s="14" t="s">
        <v>662</v>
      </c>
      <c r="B52" s="12">
        <f>((VLOOKUP('protein calculator'!$B$1,'Copy numbers'!$F$2:$G$6,2,0)*fits!B43+fits!C43)/MeanSTEDSignal!B43)*'Copy numbers'!B43</f>
        <v>0</v>
      </c>
      <c r="C52" s="12">
        <f>((VLOOKUP('protein calculator'!$B$1,'Copy numbers'!$F$2:$G$6,2,0)*fits!F43+fits!G43)/MeanSTEDSignal!C43)*'Copy numbers'!C43</f>
        <v>0</v>
      </c>
      <c r="D52" s="12">
        <f>((VLOOKUP('protein calculator'!$B$1,'Copy numbers'!$F$2:$G$6,2,0)*fits!J43+fits!K43)/MeanSTEDSignal!D43)*'Copy numbers'!D43</f>
        <v>0</v>
      </c>
      <c r="E52" s="12"/>
      <c r="F52" s="12"/>
    </row>
    <row r="53" spans="1:6" x14ac:dyDescent="0.25">
      <c r="A53" s="14" t="s">
        <v>663</v>
      </c>
      <c r="B53" s="12">
        <f>((VLOOKUP('protein calculator'!$B$1,'Copy numbers'!$F$2:$G$6,2,0)*fits!B44+fits!C44)/MeanSTEDSignal!B44)*'Copy numbers'!B44</f>
        <v>13.666693311663549</v>
      </c>
      <c r="C53" s="12">
        <f>((VLOOKUP('protein calculator'!$B$1,'Copy numbers'!$F$2:$G$6,2,0)*fits!F44+fits!G44)/MeanSTEDSignal!C44)*'Copy numbers'!C44</f>
        <v>14.266706055140656</v>
      </c>
      <c r="D53" s="12">
        <f>((VLOOKUP('protein calculator'!$B$1,'Copy numbers'!$F$2:$G$6,2,0)*fits!J44+fits!K44)/MeanSTEDSignal!D44)*'Copy numbers'!D44</f>
        <v>8.8016657447377913</v>
      </c>
      <c r="E53" s="12"/>
      <c r="F53" s="12"/>
    </row>
    <row r="54" spans="1:6" x14ac:dyDescent="0.25">
      <c r="A54" s="14" t="s">
        <v>664</v>
      </c>
      <c r="B54" s="12">
        <f>((VLOOKUP('protein calculator'!$B$1,'Copy numbers'!$F$2:$G$6,2,0)*fits!B45+fits!C45)/MeanSTEDSignal!B45)*'Copy numbers'!B45</f>
        <v>6.9750466663944979E-2</v>
      </c>
      <c r="C54" s="12">
        <f>((VLOOKUP('protein calculator'!$B$1,'Copy numbers'!$F$2:$G$6,2,0)*fits!F45+fits!G45)/MeanSTEDSignal!C45)*'Copy numbers'!C45</f>
        <v>0.3398869784113549</v>
      </c>
      <c r="D54" s="12">
        <f>((VLOOKUP('protein calculator'!$B$1,'Copy numbers'!$F$2:$G$6,2,0)*fits!J45+fits!K45)/MeanSTEDSignal!D45)*'Copy numbers'!D45</f>
        <v>0.22021008304652395</v>
      </c>
      <c r="E54" s="12"/>
      <c r="F54" s="12"/>
    </row>
    <row r="55" spans="1:6" x14ac:dyDescent="0.25">
      <c r="A55" s="14" t="s">
        <v>665</v>
      </c>
      <c r="B55" s="12">
        <f>((VLOOKUP('protein calculator'!$B$1,'Copy numbers'!$F$2:$G$6,2,0)*fits!B46+fits!C46)/MeanSTEDSignal!B46)*'Copy numbers'!B46</f>
        <v>322.49477996759833</v>
      </c>
      <c r="C55" s="12">
        <f>((VLOOKUP('protein calculator'!$B$1,'Copy numbers'!$F$2:$G$6,2,0)*fits!F46+fits!G46)/MeanSTEDSignal!C46)*'Copy numbers'!C46</f>
        <v>480.18542696816161</v>
      </c>
      <c r="D55" s="12">
        <f>((VLOOKUP('protein calculator'!$B$1,'Copy numbers'!$F$2:$G$6,2,0)*fits!J46+fits!K46)/MeanSTEDSignal!D46)*'Copy numbers'!D46</f>
        <v>234.37149847528511</v>
      </c>
      <c r="E55" s="12"/>
      <c r="F55" s="12"/>
    </row>
    <row r="56" spans="1:6" x14ac:dyDescent="0.25">
      <c r="A56" s="14" t="s">
        <v>715</v>
      </c>
      <c r="B56" s="12">
        <f>((VLOOKUP('protein calculator'!$B$1,'Copy numbers'!$F$2:$G$6,2,0)*fits!B106+fits!C106)/MeanSTEDSignal!B106)*'Copy numbers'!B106</f>
        <v>13.471793078308382</v>
      </c>
      <c r="C56" s="12">
        <f>((VLOOKUP('protein calculator'!$B$1,'Copy numbers'!$F$2:$G$6,2,0)*fits!F106+fits!G106)/MeanSTEDSignal!C106)*'Copy numbers'!C106</f>
        <v>21.26124743835663</v>
      </c>
      <c r="D56" s="12">
        <f>((VLOOKUP('protein calculator'!$B$1,'Copy numbers'!$F$2:$G$6,2,0)*fits!J106+fits!K106)/MeanSTEDSignal!D106)*'Copy numbers'!D106</f>
        <v>26.726386780074346</v>
      </c>
      <c r="E56" s="12"/>
      <c r="F56" s="12"/>
    </row>
    <row r="57" spans="1:6" x14ac:dyDescent="0.25">
      <c r="A57" s="14" t="s">
        <v>666</v>
      </c>
      <c r="B57" s="12">
        <f>((VLOOKUP('protein calculator'!$B$1,'Copy numbers'!$F$2:$G$6,2,0)*fits!B47+fits!C47)/MeanSTEDSignal!B47)*'Copy numbers'!B47</f>
        <v>1020.9878983211108</v>
      </c>
      <c r="C57" s="12">
        <f>((VLOOKUP('protein calculator'!$B$1,'Copy numbers'!$F$2:$G$6,2,0)*fits!F47+fits!G47)/MeanSTEDSignal!C47)*'Copy numbers'!C47</f>
        <v>1321.4873669780052</v>
      </c>
      <c r="D57" s="12">
        <f>((VLOOKUP('protein calculator'!$B$1,'Copy numbers'!$F$2:$G$6,2,0)*fits!J47+fits!K47)/MeanSTEDSignal!D47)*'Copy numbers'!D47</f>
        <v>1794.0393860029778</v>
      </c>
      <c r="E57" s="12"/>
      <c r="F57" s="12"/>
    </row>
    <row r="58" spans="1:6" x14ac:dyDescent="0.25">
      <c r="A58" s="14" t="s">
        <v>716</v>
      </c>
      <c r="B58" s="12">
        <f>((VLOOKUP('protein calculator'!$B$1,'Copy numbers'!$F$2:$G$6,2,0)*fits!B107+fits!C107)/MeanSTEDSignal!B107)*'Copy numbers'!B107</f>
        <v>0.24564209878595264</v>
      </c>
      <c r="C58" s="12">
        <f>((VLOOKUP('protein calculator'!$B$1,'Copy numbers'!$F$2:$G$6,2,0)*fits!F107+fits!G107)/MeanSTEDSignal!C107)*'Copy numbers'!C107</f>
        <v>0.17791166340132264</v>
      </c>
      <c r="D58" s="12">
        <f>((VLOOKUP('protein calculator'!$B$1,'Copy numbers'!$F$2:$G$6,2,0)*fits!J107+fits!K107)/MeanSTEDSignal!D107)*'Copy numbers'!D107</f>
        <v>0.30514600630172956</v>
      </c>
      <c r="E58" s="12"/>
      <c r="F58" s="12"/>
    </row>
    <row r="59" spans="1:6" x14ac:dyDescent="0.25">
      <c r="A59" s="14" t="s">
        <v>717</v>
      </c>
      <c r="B59" s="12">
        <f>((VLOOKUP('protein calculator'!$B$1,'Copy numbers'!$F$2:$G$6,2,0)*fits!B108+fits!C108)/MeanSTEDSignal!B108)*'Copy numbers'!B108</f>
        <v>2.939554773087055</v>
      </c>
      <c r="C59" s="12">
        <f>((VLOOKUP('protein calculator'!$B$1,'Copy numbers'!$F$2:$G$6,2,0)*fits!F108+fits!G108)/MeanSTEDSignal!C108)*'Copy numbers'!C108</f>
        <v>3.4194577392686729</v>
      </c>
      <c r="D59" s="12">
        <f>((VLOOKUP('protein calculator'!$B$1,'Copy numbers'!$F$2:$G$6,2,0)*fits!J108+fits!K108)/MeanSTEDSignal!D108)*'Copy numbers'!D108</f>
        <v>4.5319573317248558</v>
      </c>
      <c r="E59" s="12"/>
      <c r="F59" s="12"/>
    </row>
    <row r="60" spans="1:6" x14ac:dyDescent="0.25">
      <c r="A60" s="14" t="s">
        <v>609</v>
      </c>
      <c r="B60" s="12">
        <f>((VLOOKUP('protein calculator'!$B$1,'Copy numbers'!$F$2:$G$6,2,0)*fits!B109+fits!C109)/MeanSTEDSignal!B109)*'Copy numbers'!B109</f>
        <v>55.961643296387848</v>
      </c>
      <c r="C60" s="12">
        <f>((VLOOKUP('protein calculator'!$B$1,'Copy numbers'!$F$2:$G$6,2,0)*fits!F109+fits!G109)/MeanSTEDSignal!C109)*'Copy numbers'!C109</f>
        <v>117.7362891826229</v>
      </c>
      <c r="D60" s="12">
        <f>((VLOOKUP('protein calculator'!$B$1,'Copy numbers'!$F$2:$G$6,2,0)*fits!J109+fits!K109)/MeanSTEDSignal!D109)*'Copy numbers'!D109</f>
        <v>73.749024352771215</v>
      </c>
      <c r="E60" s="12"/>
      <c r="F60" s="12"/>
    </row>
    <row r="61" spans="1:6" x14ac:dyDescent="0.25">
      <c r="A61" s="14" t="s">
        <v>667</v>
      </c>
      <c r="B61" s="12">
        <f>((VLOOKUP('protein calculator'!$B$1,'Copy numbers'!$F$2:$G$6,2,0)*fits!B48+fits!C48)/MeanSTEDSignal!B48)*'Copy numbers'!B48</f>
        <v>1180.9773055803464</v>
      </c>
      <c r="C61" s="12">
        <f>((VLOOKUP('protein calculator'!$B$1,'Copy numbers'!$F$2:$G$6,2,0)*fits!F48+fits!G48)/MeanSTEDSignal!C48)*'Copy numbers'!C48</f>
        <v>2622.6532571307507</v>
      </c>
      <c r="D61" s="12">
        <f>((VLOOKUP('protein calculator'!$B$1,'Copy numbers'!$F$2:$G$6,2,0)*fits!J48+fits!K48)/MeanSTEDSignal!D48)*'Copy numbers'!D48</f>
        <v>770.7516851738477</v>
      </c>
      <c r="E61" s="12"/>
      <c r="F61" s="12"/>
    </row>
    <row r="62" spans="1:6" x14ac:dyDescent="0.25">
      <c r="A62" s="14" t="s">
        <v>670</v>
      </c>
      <c r="B62" s="12">
        <f>((VLOOKUP('protein calculator'!$B$1,'Copy numbers'!$F$2:$G$6,2,0)*fits!B52+fits!C52)/MeanSTEDSignal!B52)*'Copy numbers'!B52</f>
        <v>2468.4299808922578</v>
      </c>
      <c r="C62" s="12">
        <f>((VLOOKUP('protein calculator'!$B$1,'Copy numbers'!$F$2:$G$6,2,0)*fits!F52+fits!G52)/MeanSTEDSignal!C52)*'Copy numbers'!C52</f>
        <v>5516.8534064939277</v>
      </c>
      <c r="D62" s="12">
        <f>((VLOOKUP('protein calculator'!$B$1,'Copy numbers'!$F$2:$G$6,2,0)*fits!J52+fits!K52)/MeanSTEDSignal!D52)*'Copy numbers'!D52</f>
        <v>5338.7672705280429</v>
      </c>
      <c r="E62" s="12"/>
      <c r="F62" s="12"/>
    </row>
    <row r="63" spans="1:6" x14ac:dyDescent="0.25">
      <c r="A63" s="14" t="s">
        <v>670</v>
      </c>
      <c r="B63" s="12">
        <f>((VLOOKUP('protein calculator'!$B$1,'Copy numbers'!$F$2:$G$6,2,0)*fits!B53+fits!C53)/MeanSTEDSignal!B53)*'Copy numbers'!B53</f>
        <v>104.30963279586359</v>
      </c>
      <c r="C63" s="12">
        <f>((VLOOKUP('protein calculator'!$B$1,'Copy numbers'!$F$2:$G$6,2,0)*fits!F53+fits!G53)/MeanSTEDSignal!C53)*'Copy numbers'!C53</f>
        <v>190.73772766523388</v>
      </c>
      <c r="D63" s="12">
        <f>((VLOOKUP('protein calculator'!$B$1,'Copy numbers'!$F$2:$G$6,2,0)*fits!J53+fits!K53)/MeanSTEDSignal!D53)*'Copy numbers'!D53</f>
        <v>161.02733628650739</v>
      </c>
      <c r="E63" s="12"/>
      <c r="F63" s="12"/>
    </row>
    <row r="64" spans="1:6" x14ac:dyDescent="0.25">
      <c r="A64" s="14" t="s">
        <v>671</v>
      </c>
      <c r="B64" s="12">
        <f>((VLOOKUP('protein calculator'!$B$1,'Copy numbers'!$F$2:$G$6,2,0)*fits!B54+fits!C54)/MeanSTEDSignal!B54)*'Copy numbers'!B54</f>
        <v>8.340540058369962</v>
      </c>
      <c r="C64" s="12">
        <f>((VLOOKUP('protein calculator'!$B$1,'Copy numbers'!$F$2:$G$6,2,0)*fits!F54+fits!G54)/MeanSTEDSignal!C54)*'Copy numbers'!C54</f>
        <v>12.993674881103018</v>
      </c>
      <c r="D64" s="12">
        <f>((VLOOKUP('protein calculator'!$B$1,'Copy numbers'!$F$2:$G$6,2,0)*fits!J54+fits!K54)/MeanSTEDSignal!D54)*'Copy numbers'!D54</f>
        <v>9.4405855782915076</v>
      </c>
      <c r="E64" s="12"/>
      <c r="F64" s="12"/>
    </row>
    <row r="65" spans="1:6" x14ac:dyDescent="0.25">
      <c r="A65" s="14" t="s">
        <v>672</v>
      </c>
      <c r="B65" s="12">
        <f>((VLOOKUP('protein calculator'!$B$1,'Copy numbers'!$F$2:$G$6,2,0)*fits!B55+fits!C55)/MeanSTEDSignal!B55)*'Copy numbers'!B55</f>
        <v>4.3438227097915692E-2</v>
      </c>
      <c r="C65" s="12">
        <f>((VLOOKUP('protein calculator'!$B$1,'Copy numbers'!$F$2:$G$6,2,0)*fits!F55+fits!G55)/MeanSTEDSignal!C55)*'Copy numbers'!C55</f>
        <v>7.1855059540447033E-2</v>
      </c>
      <c r="D65" s="12">
        <f>((VLOOKUP('protein calculator'!$B$1,'Copy numbers'!$F$2:$G$6,2,0)*fits!J55+fits!K55)/MeanSTEDSignal!D55)*'Copy numbers'!D55</f>
        <v>4.840506215080307E-2</v>
      </c>
      <c r="E65" s="12"/>
      <c r="F65" s="12"/>
    </row>
    <row r="66" spans="1:6" x14ac:dyDescent="0.25">
      <c r="A66" s="14" t="s">
        <v>668</v>
      </c>
      <c r="B66" s="12">
        <f>((VLOOKUP('protein calculator'!$B$1,'Copy numbers'!$F$2:$G$6,2,0)*fits!B49+fits!C49)/MeanSTEDSignal!B49)*'Copy numbers'!B49</f>
        <v>19.571506054006409</v>
      </c>
      <c r="C66" s="12">
        <f>((VLOOKUP('protein calculator'!$B$1,'Copy numbers'!$F$2:$G$6,2,0)*fits!F49+fits!G49)/MeanSTEDSignal!C49)*'Copy numbers'!C49</f>
        <v>57.865606813244959</v>
      </c>
      <c r="D66" s="12">
        <f>((VLOOKUP('protein calculator'!$B$1,'Copy numbers'!$F$2:$G$6,2,0)*fits!J49+fits!K49)/MeanSTEDSignal!D49)*'Copy numbers'!D49</f>
        <v>26.132493370655656</v>
      </c>
      <c r="E66" s="12"/>
      <c r="F66" s="12"/>
    </row>
    <row r="67" spans="1:6" x14ac:dyDescent="0.25">
      <c r="A67" s="14" t="s">
        <v>668</v>
      </c>
      <c r="B67" s="12">
        <f>((VLOOKUP('protein calculator'!$B$1,'Copy numbers'!$F$2:$G$6,2,0)*fits!B50+fits!C50)/MeanSTEDSignal!B50)*'Copy numbers'!B50</f>
        <v>273.58855516263878</v>
      </c>
      <c r="C67" s="12">
        <f>((VLOOKUP('protein calculator'!$B$1,'Copy numbers'!$F$2:$G$6,2,0)*fits!F50+fits!G50)/MeanSTEDSignal!C50)*'Copy numbers'!C50</f>
        <v>510.24168672033971</v>
      </c>
      <c r="D67" s="12">
        <f>((VLOOKUP('protein calculator'!$B$1,'Copy numbers'!$F$2:$G$6,2,0)*fits!J50+fits!K50)/MeanSTEDSignal!D50)*'Copy numbers'!D50</f>
        <v>354.62385859425876</v>
      </c>
      <c r="E67" s="12"/>
      <c r="F67" s="12"/>
    </row>
    <row r="68" spans="1:6" x14ac:dyDescent="0.25">
      <c r="A68" s="14" t="s">
        <v>718</v>
      </c>
      <c r="B68" s="12">
        <f>((VLOOKUP('protein calculator'!$B$1,'Copy numbers'!$F$2:$G$6,2,0)*fits!B110+fits!C110)/MeanSTEDSignal!B110)*'Copy numbers'!B110</f>
        <v>13.439895545260333</v>
      </c>
      <c r="C68" s="12">
        <f>((VLOOKUP('protein calculator'!$B$1,'Copy numbers'!$F$2:$G$6,2,0)*fits!F110+fits!G110)/MeanSTEDSignal!C110)*'Copy numbers'!C110</f>
        <v>11.163535106546497</v>
      </c>
      <c r="D68" s="12">
        <f>((VLOOKUP('protein calculator'!$B$1,'Copy numbers'!$F$2:$G$6,2,0)*fits!J110+fits!K110)/MeanSTEDSignal!D110)*'Copy numbers'!D110</f>
        <v>11.716216616913142</v>
      </c>
      <c r="E68" s="12"/>
      <c r="F68" s="12"/>
    </row>
    <row r="69" spans="1:6" x14ac:dyDescent="0.25">
      <c r="A69" s="14" t="s">
        <v>669</v>
      </c>
      <c r="B69" s="12">
        <f>((VLOOKUP('protein calculator'!$B$1,'Copy numbers'!$F$2:$G$6,2,0)*fits!B51+fits!C51)/MeanSTEDSignal!B51)*'Copy numbers'!B51</f>
        <v>944.72959801349475</v>
      </c>
      <c r="C69" s="12">
        <f>((VLOOKUP('protein calculator'!$B$1,'Copy numbers'!$F$2:$G$6,2,0)*fits!F51+fits!G51)/MeanSTEDSignal!C51)*'Copy numbers'!C51</f>
        <v>1632.762020739827</v>
      </c>
      <c r="D69" s="12">
        <f>((VLOOKUP('protein calculator'!$B$1,'Copy numbers'!$F$2:$G$6,2,0)*fits!J51+fits!K51)/MeanSTEDSignal!D51)*'Copy numbers'!D51</f>
        <v>1713.556771423933</v>
      </c>
      <c r="E69" s="12"/>
      <c r="F69" s="12"/>
    </row>
    <row r="70" spans="1:6" x14ac:dyDescent="0.25">
      <c r="A70" s="14" t="s">
        <v>727</v>
      </c>
      <c r="B70" s="12">
        <f>((VLOOKUP('protein calculator'!$B$1,'Copy numbers'!$F$2:$G$6,2,0)*fits!B58+fits!C58)/MeanSTEDSignal!B58)*'Copy numbers'!B58</f>
        <v>46.403829457696418</v>
      </c>
      <c r="C70" s="12">
        <f>((VLOOKUP('protein calculator'!$B$1,'Copy numbers'!$F$2:$G$6,2,0)*fits!F58+fits!G58)/MeanSTEDSignal!C58)*'Copy numbers'!C58</f>
        <v>70.289408930603145</v>
      </c>
      <c r="D70" s="12">
        <f>((VLOOKUP('protein calculator'!$B$1,'Copy numbers'!$F$2:$G$6,2,0)*fits!J58+fits!K58)/MeanSTEDSignal!D58)*'Copy numbers'!D58</f>
        <v>66.917839834731012</v>
      </c>
      <c r="E70" s="12"/>
      <c r="F70" s="12"/>
    </row>
    <row r="71" spans="1:6" x14ac:dyDescent="0.25">
      <c r="A71" s="14" t="s">
        <v>673</v>
      </c>
      <c r="B71" s="12">
        <f>((VLOOKUP('protein calculator'!$B$1,'Copy numbers'!$F$2:$G$6,2,0)*fits!B56+fits!C56)/MeanSTEDSignal!B56)*'Copy numbers'!B56</f>
        <v>56.633604932989385</v>
      </c>
      <c r="C71" s="12">
        <f>((VLOOKUP('protein calculator'!$B$1,'Copy numbers'!$F$2:$G$6,2,0)*fits!F56+fits!G56)/MeanSTEDSignal!C56)*'Copy numbers'!C56</f>
        <v>109.34505426466193</v>
      </c>
      <c r="D71" s="12">
        <f>((VLOOKUP('protein calculator'!$B$1,'Copy numbers'!$F$2:$G$6,2,0)*fits!J56+fits!K56)/MeanSTEDSignal!D56)*'Copy numbers'!D56</f>
        <v>127.10517271193238</v>
      </c>
      <c r="E71" s="12"/>
      <c r="F71" s="12"/>
    </row>
    <row r="72" spans="1:6" x14ac:dyDescent="0.25">
      <c r="A72" s="14" t="s">
        <v>674</v>
      </c>
      <c r="B72" s="12">
        <f>((VLOOKUP('protein calculator'!$B$1,'Copy numbers'!$F$2:$G$6,2,0)*fits!B57+fits!C57)/MeanSTEDSignal!B57)*'Copy numbers'!B57</f>
        <v>210.19239048373447</v>
      </c>
      <c r="C72" s="12">
        <f>((VLOOKUP('protein calculator'!$B$1,'Copy numbers'!$F$2:$G$6,2,0)*fits!F57+fits!G57)/MeanSTEDSignal!C57)*'Copy numbers'!C57</f>
        <v>295.44531277348034</v>
      </c>
      <c r="D72" s="12">
        <f>((VLOOKUP('protein calculator'!$B$1,'Copy numbers'!$F$2:$G$6,2,0)*fits!J57+fits!K57)/MeanSTEDSignal!D57)*'Copy numbers'!D57</f>
        <v>230.7765240706959</v>
      </c>
      <c r="E72" s="12"/>
      <c r="F72" s="12"/>
    </row>
    <row r="73" spans="1:6" x14ac:dyDescent="0.25">
      <c r="A73" s="14" t="s">
        <v>675</v>
      </c>
      <c r="B73" s="12">
        <f>((VLOOKUP('protein calculator'!$B$1,'Copy numbers'!$F$2:$G$6,2,0)*fits!B60+fits!C60)/MeanSTEDSignal!B60)*'Copy numbers'!B60</f>
        <v>517.48543546197538</v>
      </c>
      <c r="C73" s="12">
        <f>((VLOOKUP('protein calculator'!$B$1,'Copy numbers'!$F$2:$G$6,2,0)*fits!F60+fits!G60)/MeanSTEDSignal!C60)*'Copy numbers'!C60</f>
        <v>618.05635775213921</v>
      </c>
      <c r="D73" s="12">
        <f>((VLOOKUP('protein calculator'!$B$1,'Copy numbers'!$F$2:$G$6,2,0)*fits!J60+fits!K60)/MeanSTEDSignal!D60)*'Copy numbers'!D60</f>
        <v>433.22429875035073</v>
      </c>
      <c r="E73" s="12"/>
      <c r="F73" s="12"/>
    </row>
    <row r="74" spans="1:6" x14ac:dyDescent="0.25">
      <c r="A74" s="14" t="s">
        <v>676</v>
      </c>
      <c r="B74" s="12">
        <f>((VLOOKUP('protein calculator'!$B$1,'Copy numbers'!$F$2:$G$6,2,0)*fits!B61+fits!C61)/MeanSTEDSignal!B61)*'Copy numbers'!B61</f>
        <v>3573.4697874938443</v>
      </c>
      <c r="C74" s="12">
        <f>((VLOOKUP('protein calculator'!$B$1,'Copy numbers'!$F$2:$G$6,2,0)*fits!F61+fits!G61)/MeanSTEDSignal!C61)*'Copy numbers'!C61</f>
        <v>3227.5331531652832</v>
      </c>
      <c r="D74" s="12">
        <f>((VLOOKUP('protein calculator'!$B$1,'Copy numbers'!$F$2:$G$6,2,0)*fits!J61+fits!K61)/MeanSTEDSignal!D61)*'Copy numbers'!D61</f>
        <v>3300.7184438997192</v>
      </c>
      <c r="E74" s="12"/>
      <c r="F74" s="12"/>
    </row>
    <row r="75" spans="1:6" x14ac:dyDescent="0.25">
      <c r="A75" s="14" t="s">
        <v>677</v>
      </c>
      <c r="B75" s="12">
        <f>((VLOOKUP('protein calculator'!$B$1,'Copy numbers'!$F$2:$G$6,2,0)*fits!B62+fits!C62)/MeanSTEDSignal!B62)*'Copy numbers'!B62</f>
        <v>71.779571014898366</v>
      </c>
      <c r="C75" s="12">
        <f>((VLOOKUP('protein calculator'!$B$1,'Copy numbers'!$F$2:$G$6,2,0)*fits!F62+fits!G62)/MeanSTEDSignal!C62)*'Copy numbers'!C62</f>
        <v>125.35368957389586</v>
      </c>
      <c r="D75" s="12">
        <f>((VLOOKUP('protein calculator'!$B$1,'Copy numbers'!$F$2:$G$6,2,0)*fits!J62+fits!K62)/MeanSTEDSignal!D62)*'Copy numbers'!D62</f>
        <v>115.44422193606998</v>
      </c>
      <c r="E75" s="12"/>
      <c r="F75" s="12"/>
    </row>
    <row r="76" spans="1:6" x14ac:dyDescent="0.25">
      <c r="A76" s="14" t="s">
        <v>678</v>
      </c>
      <c r="B76" s="12">
        <f>((VLOOKUP('protein calculator'!$B$1,'Copy numbers'!$F$2:$G$6,2,0)*fits!B63+fits!C63)/MeanSTEDSignal!B63)*'Copy numbers'!B63</f>
        <v>2452.0451109511496</v>
      </c>
      <c r="C76" s="12">
        <f>((VLOOKUP('protein calculator'!$B$1,'Copy numbers'!$F$2:$G$6,2,0)*fits!F63+fits!G63)/MeanSTEDSignal!C63)*'Copy numbers'!C63</f>
        <v>2757.482790085945</v>
      </c>
      <c r="D76" s="12">
        <f>((VLOOKUP('protein calculator'!$B$1,'Copy numbers'!$F$2:$G$6,2,0)*fits!J63+fits!K63)/MeanSTEDSignal!D63)*'Copy numbers'!D63</f>
        <v>1309.8035738049305</v>
      </c>
      <c r="E76" s="12"/>
      <c r="F76" s="12"/>
    </row>
    <row r="77" spans="1:6" x14ac:dyDescent="0.25">
      <c r="A77" s="14" t="s">
        <v>679</v>
      </c>
      <c r="B77" s="12">
        <f>((VLOOKUP('protein calculator'!$B$1,'Copy numbers'!$F$2:$G$6,2,0)*fits!B64+fits!C64)/MeanSTEDSignal!B64)*'Copy numbers'!B64</f>
        <v>3575.875983037316</v>
      </c>
      <c r="C77" s="12">
        <f>((VLOOKUP('protein calculator'!$B$1,'Copy numbers'!$F$2:$G$6,2,0)*fits!F64+fits!G64)/MeanSTEDSignal!C64)*'Copy numbers'!C64</f>
        <v>6532.9608863691647</v>
      </c>
      <c r="D77" s="12">
        <f>((VLOOKUP('protein calculator'!$B$1,'Copy numbers'!$F$2:$G$6,2,0)*fits!J64+fits!K64)/MeanSTEDSignal!D64)*'Copy numbers'!D64</f>
        <v>4739.149438432396</v>
      </c>
      <c r="E77" s="12"/>
      <c r="F77" s="12"/>
    </row>
    <row r="78" spans="1:6" x14ac:dyDescent="0.25">
      <c r="A78" s="14" t="s">
        <v>680</v>
      </c>
      <c r="B78" s="12">
        <f>((VLOOKUP('protein calculator'!$B$1,'Copy numbers'!$F$2:$G$6,2,0)*fits!B65+fits!C65)/MeanSTEDSignal!B65)*'Copy numbers'!B65</f>
        <v>37.2931054979246</v>
      </c>
      <c r="C78" s="12">
        <f>((VLOOKUP('protein calculator'!$B$1,'Copy numbers'!$F$2:$G$6,2,0)*fits!F65+fits!G65)/MeanSTEDSignal!C65)*'Copy numbers'!C65</f>
        <v>47.06816820741011</v>
      </c>
      <c r="D78" s="12">
        <f>((VLOOKUP('protein calculator'!$B$1,'Copy numbers'!$F$2:$G$6,2,0)*fits!J65+fits!K65)/MeanSTEDSignal!D65)*'Copy numbers'!D65</f>
        <v>27.022424489941443</v>
      </c>
      <c r="E78" s="12"/>
      <c r="F78" s="12"/>
    </row>
    <row r="79" spans="1:6" x14ac:dyDescent="0.25">
      <c r="A79" s="14" t="s">
        <v>681</v>
      </c>
      <c r="B79" s="12">
        <f>((VLOOKUP('protein calculator'!$B$1,'Copy numbers'!$F$2:$G$6,2,0)*fits!B66+fits!C66)/MeanSTEDSignal!B66)*'Copy numbers'!B66</f>
        <v>114.89369814575724</v>
      </c>
      <c r="C79" s="12">
        <f>((VLOOKUP('protein calculator'!$B$1,'Copy numbers'!$F$2:$G$6,2,0)*fits!F66+fits!G66)/MeanSTEDSignal!C66)*'Copy numbers'!C66</f>
        <v>123.10871575553931</v>
      </c>
      <c r="D79" s="12">
        <f>((VLOOKUP('protein calculator'!$B$1,'Copy numbers'!$F$2:$G$6,2,0)*fits!J66+fits!K66)/MeanSTEDSignal!D66)*'Copy numbers'!D66</f>
        <v>73.373226008934793</v>
      </c>
      <c r="E79" s="12"/>
      <c r="F79" s="12"/>
    </row>
    <row r="80" spans="1:6" x14ac:dyDescent="0.25">
      <c r="A80" s="14" t="s">
        <v>682</v>
      </c>
      <c r="B80" s="12">
        <f>((VLOOKUP('protein calculator'!$B$1,'Copy numbers'!$F$2:$G$6,2,0)*fits!B67+fits!C67)/MeanSTEDSignal!B67)*'Copy numbers'!B67</f>
        <v>131.3717130967274</v>
      </c>
      <c r="C80" s="12">
        <f>((VLOOKUP('protein calculator'!$B$1,'Copy numbers'!$F$2:$G$6,2,0)*fits!F67+fits!G67)/MeanSTEDSignal!C67)*'Copy numbers'!C67</f>
        <v>184.04740839617858</v>
      </c>
      <c r="D80" s="12">
        <f>((VLOOKUP('protein calculator'!$B$1,'Copy numbers'!$F$2:$G$6,2,0)*fits!J67+fits!K67)/MeanSTEDSignal!D67)*'Copy numbers'!D67</f>
        <v>157.98850241777734</v>
      </c>
      <c r="E80" s="12"/>
      <c r="F80" s="12"/>
    </row>
    <row r="81" spans="1:6" x14ac:dyDescent="0.25">
      <c r="A81" s="14" t="s">
        <v>683</v>
      </c>
      <c r="B81" s="12">
        <f>((VLOOKUP('protein calculator'!$B$1,'Copy numbers'!$F$2:$G$6,2,0)*fits!B68+fits!C68)/MeanSTEDSignal!B68)*'Copy numbers'!B68</f>
        <v>897.77255243162176</v>
      </c>
      <c r="C81" s="12">
        <f>((VLOOKUP('protein calculator'!$B$1,'Copy numbers'!$F$2:$G$6,2,0)*fits!F68+fits!G68)/MeanSTEDSignal!C68)*'Copy numbers'!C68</f>
        <v>2033.4352027617285</v>
      </c>
      <c r="D81" s="12">
        <f>((VLOOKUP('protein calculator'!$B$1,'Copy numbers'!$F$2:$G$6,2,0)*fits!J68+fits!K68)/MeanSTEDSignal!D68)*'Copy numbers'!D68</f>
        <v>866.59139287247547</v>
      </c>
      <c r="E81" s="12"/>
      <c r="F81" s="12"/>
    </row>
    <row r="82" spans="1:6" x14ac:dyDescent="0.25">
      <c r="A82" s="14" t="s">
        <v>684</v>
      </c>
      <c r="B82" s="12">
        <f>((VLOOKUP('protein calculator'!$B$1,'Copy numbers'!$F$2:$G$6,2,0)*fits!B69+fits!C69)/MeanSTEDSignal!B69)*'Copy numbers'!B69</f>
        <v>0</v>
      </c>
      <c r="C82" s="12">
        <f>((VLOOKUP('protein calculator'!$B$1,'Copy numbers'!$F$2:$G$6,2,0)*fits!F69+fits!G69)/MeanSTEDSignal!C69)*'Copy numbers'!C69</f>
        <v>0</v>
      </c>
      <c r="D82" s="12">
        <f>((VLOOKUP('protein calculator'!$B$1,'Copy numbers'!$F$2:$G$6,2,0)*fits!J69+fits!K69)/MeanSTEDSignal!D69)*'Copy numbers'!D69</f>
        <v>0</v>
      </c>
      <c r="E82" s="12"/>
      <c r="F82" s="12"/>
    </row>
    <row r="83" spans="1:6" x14ac:dyDescent="0.25">
      <c r="A83" s="14" t="s">
        <v>688</v>
      </c>
      <c r="B83" s="12">
        <f>((VLOOKUP('protein calculator'!$B$1,'Copy numbers'!$F$2:$G$6,2,0)*fits!B74+fits!C74)/MeanSTEDSignal!B74)*'Copy numbers'!B74</f>
        <v>184.6927253858529</v>
      </c>
      <c r="C83" s="12">
        <f>((VLOOKUP('protein calculator'!$B$1,'Copy numbers'!$F$2:$G$6,2,0)*fits!F74+fits!G74)/MeanSTEDSignal!C74)*'Copy numbers'!C74</f>
        <v>205.66613819881343</v>
      </c>
      <c r="D83" s="12">
        <f>((VLOOKUP('protein calculator'!$B$1,'Copy numbers'!$F$2:$G$6,2,0)*fits!J74+fits!K74)/MeanSTEDSignal!D74)*'Copy numbers'!D74</f>
        <v>38.937533170928752</v>
      </c>
      <c r="E83" s="12"/>
      <c r="F83" s="12"/>
    </row>
    <row r="84" spans="1:6" x14ac:dyDescent="0.25">
      <c r="A84" s="14" t="s">
        <v>689</v>
      </c>
      <c r="B84" s="12">
        <f>((VLOOKUP('protein calculator'!$B$1,'Copy numbers'!$F$2:$G$6,2,0)*fits!B75+fits!C75)/MeanSTEDSignal!B75)*'Copy numbers'!B75</f>
        <v>289.80815107813044</v>
      </c>
      <c r="C84" s="12">
        <f>((VLOOKUP('protein calculator'!$B$1,'Copy numbers'!$F$2:$G$6,2,0)*fits!F75+fits!G75)/MeanSTEDSignal!C75)*'Copy numbers'!C75</f>
        <v>670.50919840847621</v>
      </c>
      <c r="D84" s="12">
        <f>((VLOOKUP('protein calculator'!$B$1,'Copy numbers'!$F$2:$G$6,2,0)*fits!J75+fits!K75)/MeanSTEDSignal!D75)*'Copy numbers'!D75</f>
        <v>442.91765361033458</v>
      </c>
      <c r="E84" s="12"/>
      <c r="F84" s="12"/>
    </row>
    <row r="85" spans="1:6" x14ac:dyDescent="0.25">
      <c r="A85" s="14" t="s">
        <v>690</v>
      </c>
      <c r="B85" s="12">
        <f>((VLOOKUP('protein calculator'!$B$1,'Copy numbers'!$F$2:$G$6,2,0)*fits!B76+fits!C76)/MeanSTEDSignal!B76)*'Copy numbers'!B76</f>
        <v>52.508055420754111</v>
      </c>
      <c r="C85" s="12">
        <f>((VLOOKUP('protein calculator'!$B$1,'Copy numbers'!$F$2:$G$6,2,0)*fits!F76+fits!G76)/MeanSTEDSignal!C76)*'Copy numbers'!C76</f>
        <v>57.526152468412683</v>
      </c>
      <c r="D85" s="12">
        <f>((VLOOKUP('protein calculator'!$B$1,'Copy numbers'!$F$2:$G$6,2,0)*fits!J76+fits!K76)/MeanSTEDSignal!D76)*'Copy numbers'!D76</f>
        <v>39.413194763293966</v>
      </c>
      <c r="E85" s="12"/>
      <c r="F85" s="12"/>
    </row>
    <row r="86" spans="1:6" x14ac:dyDescent="0.25">
      <c r="A86" s="14" t="s">
        <v>691</v>
      </c>
      <c r="B86" s="12">
        <f>((VLOOKUP('protein calculator'!$B$1,'Copy numbers'!$F$2:$G$6,2,0)*fits!B77+fits!C77)/MeanSTEDSignal!B77)*'Copy numbers'!B77</f>
        <v>277.5122444236394</v>
      </c>
      <c r="C86" s="12">
        <f>((VLOOKUP('protein calculator'!$B$1,'Copy numbers'!$F$2:$G$6,2,0)*fits!F77+fits!G77)/MeanSTEDSignal!C77)*'Copy numbers'!C77</f>
        <v>131.89711651333761</v>
      </c>
      <c r="D86" s="12">
        <f>((VLOOKUP('protein calculator'!$B$1,'Copy numbers'!$F$2:$G$6,2,0)*fits!J77+fits!K77)/MeanSTEDSignal!D77)*'Copy numbers'!D77</f>
        <v>211.63116453455203</v>
      </c>
      <c r="E86" s="12"/>
      <c r="F86" s="12"/>
    </row>
    <row r="87" spans="1:6" x14ac:dyDescent="0.25">
      <c r="A87" s="14" t="s">
        <v>692</v>
      </c>
      <c r="B87" s="12">
        <f>((VLOOKUP('protein calculator'!$B$1,'Copy numbers'!$F$2:$G$6,2,0)*fits!B78+fits!C78)/MeanSTEDSignal!B78)*'Copy numbers'!B78</f>
        <v>16.540547744527235</v>
      </c>
      <c r="C87" s="12">
        <f>((VLOOKUP('protein calculator'!$B$1,'Copy numbers'!$F$2:$G$6,2,0)*fits!F78+fits!G78)/MeanSTEDSignal!C78)*'Copy numbers'!C78</f>
        <v>38.148575417730179</v>
      </c>
      <c r="D87" s="12">
        <f>((VLOOKUP('protein calculator'!$B$1,'Copy numbers'!$F$2:$G$6,2,0)*fits!J78+fits!K78)/MeanSTEDSignal!D78)*'Copy numbers'!D78</f>
        <v>32.373640367373774</v>
      </c>
      <c r="E87" s="12"/>
      <c r="F87" s="12"/>
    </row>
    <row r="88" spans="1:6" x14ac:dyDescent="0.25">
      <c r="A88" s="14" t="s">
        <v>685</v>
      </c>
      <c r="B88" s="12">
        <f>((VLOOKUP('protein calculator'!$B$1,'Copy numbers'!$F$2:$G$6,2,0)*fits!B70+fits!C70)/MeanSTEDSignal!B70)*'Copy numbers'!B70</f>
        <v>3.7044768964098491</v>
      </c>
      <c r="C88" s="12">
        <f>((VLOOKUP('protein calculator'!$B$1,'Copy numbers'!$F$2:$G$6,2,0)*fits!F70+fits!G70)/MeanSTEDSignal!C70)*'Copy numbers'!C70</f>
        <v>4.952031386731405</v>
      </c>
      <c r="D88" s="12">
        <f>((VLOOKUP('protein calculator'!$B$1,'Copy numbers'!$F$2:$G$6,2,0)*fits!J70+fits!K70)/MeanSTEDSignal!D70)*'Copy numbers'!D70</f>
        <v>3.3756641058526009</v>
      </c>
      <c r="E88" s="12"/>
      <c r="F88" s="12"/>
    </row>
    <row r="89" spans="1:6" x14ac:dyDescent="0.25">
      <c r="A89" s="14" t="s">
        <v>686</v>
      </c>
      <c r="B89" s="12">
        <f>((VLOOKUP('protein calculator'!$B$1,'Copy numbers'!$F$2:$G$6,2,0)*fits!B71+fits!C71)/MeanSTEDSignal!B71)*'Copy numbers'!B71</f>
        <v>1255.4895009976601</v>
      </c>
      <c r="C89" s="12">
        <f>((VLOOKUP('protein calculator'!$B$1,'Copy numbers'!$F$2:$G$6,2,0)*fits!F71+fits!G71)/MeanSTEDSignal!C71)*'Copy numbers'!C71</f>
        <v>2477.0039850069129</v>
      </c>
      <c r="D89" s="12">
        <f>((VLOOKUP('protein calculator'!$B$1,'Copy numbers'!$F$2:$G$6,2,0)*fits!J71+fits!K71)/MeanSTEDSignal!D71)*'Copy numbers'!D71</f>
        <v>1548.7402894070683</v>
      </c>
      <c r="E89" s="12"/>
      <c r="F89" s="12"/>
    </row>
    <row r="90" spans="1:6" x14ac:dyDescent="0.25">
      <c r="A90" s="14" t="s">
        <v>687</v>
      </c>
      <c r="B90" s="12">
        <f>((VLOOKUP('protein calculator'!$B$1,'Copy numbers'!$F$2:$G$6,2,0)*fits!B72+fits!C72)/MeanSTEDSignal!B72)*'Copy numbers'!B72</f>
        <v>27.999632554273067</v>
      </c>
      <c r="C90" s="12">
        <f>((VLOOKUP('protein calculator'!$B$1,'Copy numbers'!$F$2:$G$6,2,0)*fits!F72+fits!G72)/MeanSTEDSignal!C72)*'Copy numbers'!C72</f>
        <v>42.524266442657975</v>
      </c>
      <c r="D90" s="12">
        <f>((VLOOKUP('protein calculator'!$B$1,'Copy numbers'!$F$2:$G$6,2,0)*fits!J72+fits!K72)/MeanSTEDSignal!D72)*'Copy numbers'!D72</f>
        <v>19.798847698014743</v>
      </c>
      <c r="E90" s="12"/>
      <c r="F90" s="12"/>
    </row>
    <row r="91" spans="1:6" x14ac:dyDescent="0.25">
      <c r="A91" s="14" t="s">
        <v>607</v>
      </c>
      <c r="B91" s="12">
        <f>((VLOOKUP('protein calculator'!$B$1,'Copy numbers'!$F$2:$G$6,2,0)*fits!B73+fits!C73)/MeanSTEDSignal!B73)*'Copy numbers'!B73</f>
        <v>4.8016831258284052</v>
      </c>
      <c r="C91" s="12">
        <f>((VLOOKUP('protein calculator'!$B$1,'Copy numbers'!$F$2:$G$6,2,0)*fits!F73+fits!G73)/MeanSTEDSignal!C73)*'Copy numbers'!C73</f>
        <v>4.7786370079465401</v>
      </c>
      <c r="D91" s="12">
        <f>((VLOOKUP('protein calculator'!$B$1,'Copy numbers'!$F$2:$G$6,2,0)*fits!J73+fits!K73)/MeanSTEDSignal!D73)*'Copy numbers'!D73</f>
        <v>3.7316520975493721</v>
      </c>
      <c r="E91" s="12"/>
      <c r="F91" s="12"/>
    </row>
    <row r="92" spans="1:6" x14ac:dyDescent="0.25">
      <c r="A92" s="14" t="s">
        <v>694</v>
      </c>
      <c r="B92" s="12">
        <f>((VLOOKUP('protein calculator'!$B$1,'Copy numbers'!$F$2:$G$6,2,0)*fits!B80+fits!C80)/MeanSTEDSignal!B80)*'Copy numbers'!B80</f>
        <v>0</v>
      </c>
      <c r="C92" s="12">
        <f>((VLOOKUP('protein calculator'!$B$1,'Copy numbers'!$F$2:$G$6,2,0)*fits!F80+fits!G80)/MeanSTEDSignal!C80)*'Copy numbers'!C80</f>
        <v>0</v>
      </c>
      <c r="D92" s="12">
        <f>((VLOOKUP('protein calculator'!$B$1,'Copy numbers'!$F$2:$G$6,2,0)*fits!J80+fits!K80)/MeanSTEDSignal!D80)*'Copy numbers'!D80</f>
        <v>0</v>
      </c>
      <c r="E92" s="12"/>
      <c r="F92" s="12"/>
    </row>
    <row r="93" spans="1:6" x14ac:dyDescent="0.25">
      <c r="A93" s="14" t="s">
        <v>695</v>
      </c>
      <c r="B93" s="12">
        <f>((VLOOKUP('protein calculator'!$B$1,'Copy numbers'!$F$2:$G$6,2,0)*fits!B81+fits!C81)/MeanSTEDSignal!B81)*'Copy numbers'!B81</f>
        <v>2.8914537000353771</v>
      </c>
      <c r="C93" s="12">
        <f>((VLOOKUP('protein calculator'!$B$1,'Copy numbers'!$F$2:$G$6,2,0)*fits!F81+fits!G81)/MeanSTEDSignal!C81)*'Copy numbers'!C81</f>
        <v>4.2537454449844887</v>
      </c>
      <c r="D93" s="12">
        <f>((VLOOKUP('protein calculator'!$B$1,'Copy numbers'!$F$2:$G$6,2,0)*fits!J81+fits!K81)/MeanSTEDSignal!D81)*'Copy numbers'!D81</f>
        <v>2.83693553967978</v>
      </c>
      <c r="E93" s="12"/>
      <c r="F93" s="12"/>
    </row>
    <row r="94" spans="1:6" x14ac:dyDescent="0.25">
      <c r="A94" s="14" t="s">
        <v>696</v>
      </c>
      <c r="B94" s="12">
        <f>((VLOOKUP('protein calculator'!$B$1,'Copy numbers'!$F$2:$G$6,2,0)*fits!B82+fits!C82)/MeanSTEDSignal!B82)*'Copy numbers'!B82</f>
        <v>53.448190431624482</v>
      </c>
      <c r="C94" s="12">
        <f>((VLOOKUP('protein calculator'!$B$1,'Copy numbers'!$F$2:$G$6,2,0)*fits!F82+fits!G82)/MeanSTEDSignal!C82)*'Copy numbers'!C82</f>
        <v>69.627696901496236</v>
      </c>
      <c r="D94" s="12">
        <f>((VLOOKUP('protein calculator'!$B$1,'Copy numbers'!$F$2:$G$6,2,0)*fits!J82+fits!K82)/MeanSTEDSignal!D82)*'Copy numbers'!D82</f>
        <v>44.281769548186631</v>
      </c>
      <c r="E94" s="12"/>
      <c r="F94" s="12"/>
    </row>
    <row r="95" spans="1:6" x14ac:dyDescent="0.25">
      <c r="A95" s="14" t="s">
        <v>697</v>
      </c>
      <c r="B95" s="12">
        <f>((VLOOKUP('protein calculator'!$B$1,'Copy numbers'!$F$2:$G$6,2,0)*fits!B83+fits!C83)/MeanSTEDSignal!B83)*'Copy numbers'!B83</f>
        <v>1.5310220007133661</v>
      </c>
      <c r="C95" s="12">
        <f>((VLOOKUP('protein calculator'!$B$1,'Copy numbers'!$F$2:$G$6,2,0)*fits!F83+fits!G83)/MeanSTEDSignal!C83)*'Copy numbers'!C83</f>
        <v>6.4010290380090167</v>
      </c>
      <c r="D95" s="12">
        <f>((VLOOKUP('protein calculator'!$B$1,'Copy numbers'!$F$2:$G$6,2,0)*fits!J83+fits!K83)/MeanSTEDSignal!D83)*'Copy numbers'!D83</f>
        <v>3.6700131765184065</v>
      </c>
      <c r="E95" s="12"/>
      <c r="F95" s="12"/>
    </row>
    <row r="96" spans="1:6" x14ac:dyDescent="0.25">
      <c r="A96" s="14" t="s">
        <v>693</v>
      </c>
      <c r="B96" s="12">
        <f>((VLOOKUP('protein calculator'!$B$1,'Copy numbers'!$F$2:$G$6,2,0)*fits!B79+fits!C79)/MeanSTEDSignal!B79)*'Copy numbers'!B79</f>
        <v>53.844906036797028</v>
      </c>
      <c r="C96" s="12">
        <f>((VLOOKUP('protein calculator'!$B$1,'Copy numbers'!$F$2:$G$6,2,0)*fits!F79+fits!G79)/MeanSTEDSignal!C79)*'Copy numbers'!C79</f>
        <v>62.704358495405025</v>
      </c>
      <c r="D96" s="12">
        <f>((VLOOKUP('protein calculator'!$B$1,'Copy numbers'!$F$2:$G$6,2,0)*fits!J79+fits!K79)/MeanSTEDSignal!D79)*'Copy numbers'!D79</f>
        <v>22.832669987582101</v>
      </c>
      <c r="E96" s="12"/>
      <c r="F96" s="12"/>
    </row>
    <row r="97" spans="1:6" x14ac:dyDescent="0.25">
      <c r="A97" s="14" t="s">
        <v>698</v>
      </c>
      <c r="B97" s="12">
        <f>((VLOOKUP('protein calculator'!$B$1,'Copy numbers'!$F$2:$G$6,2,0)*fits!B84+fits!C84)/MeanSTEDSignal!B84)*'Copy numbers'!B84</f>
        <v>180.35716923903539</v>
      </c>
      <c r="C97" s="12">
        <f>((VLOOKUP('protein calculator'!$B$1,'Copy numbers'!$F$2:$G$6,2,0)*fits!F84+fits!G84)/MeanSTEDSignal!C84)*'Copy numbers'!C84</f>
        <v>252.61070281082107</v>
      </c>
      <c r="D97" s="12">
        <f>((VLOOKUP('protein calculator'!$B$1,'Copy numbers'!$F$2:$G$6,2,0)*fits!J84+fits!K84)/MeanSTEDSignal!D84)*'Copy numbers'!D84</f>
        <v>344.40888416253529</v>
      </c>
      <c r="E97" s="12"/>
      <c r="F97" s="12"/>
    </row>
    <row r="98" spans="1:6" x14ac:dyDescent="0.25">
      <c r="A98" s="14" t="s">
        <v>699</v>
      </c>
      <c r="B98" s="12">
        <f>((VLOOKUP('protein calculator'!$B$1,'Copy numbers'!$F$2:$G$6,2,0)*fits!B85+fits!C85)/MeanSTEDSignal!B85)*'Copy numbers'!B85</f>
        <v>31.670105616248115</v>
      </c>
      <c r="C98" s="12">
        <f>((VLOOKUP('protein calculator'!$B$1,'Copy numbers'!$F$2:$G$6,2,0)*fits!F85+fits!G85)/MeanSTEDSignal!C85)*'Copy numbers'!C85</f>
        <v>32.624481238343037</v>
      </c>
      <c r="D98" s="12">
        <f>((VLOOKUP('protein calculator'!$B$1,'Copy numbers'!$F$2:$G$6,2,0)*fits!J85+fits!K85)/MeanSTEDSignal!D85)*'Copy numbers'!D85</f>
        <v>33.065456536514844</v>
      </c>
      <c r="E98" s="12"/>
      <c r="F98" s="12"/>
    </row>
    <row r="99" spans="1:6" x14ac:dyDescent="0.25">
      <c r="A99" s="14" t="s">
        <v>700</v>
      </c>
      <c r="B99" s="12">
        <f>((VLOOKUP('protein calculator'!$B$1,'Copy numbers'!$F$2:$G$6,2,0)*fits!B86+fits!C86)/MeanSTEDSignal!B86)*'Copy numbers'!B86</f>
        <v>1482.3804403594856</v>
      </c>
      <c r="C99" s="12">
        <f>((VLOOKUP('protein calculator'!$B$1,'Copy numbers'!$F$2:$G$6,2,0)*fits!F86+fits!G86)/MeanSTEDSignal!C86)*'Copy numbers'!C86</f>
        <v>1947.6387546822837</v>
      </c>
      <c r="D99" s="12">
        <f>((VLOOKUP('protein calculator'!$B$1,'Copy numbers'!$F$2:$G$6,2,0)*fits!J86+fits!K86)/MeanSTEDSignal!D86)*'Copy numbers'!D86</f>
        <v>1214.9358188059855</v>
      </c>
      <c r="E99" s="12"/>
      <c r="F99" s="12"/>
    </row>
    <row r="100" spans="1:6" x14ac:dyDescent="0.25">
      <c r="A100" s="14" t="s">
        <v>701</v>
      </c>
      <c r="B100" s="12">
        <f>((VLOOKUP('protein calculator'!$B$1,'Copy numbers'!$F$2:$G$6,2,0)*fits!B87+fits!C87)/MeanSTEDSignal!B87)*'Copy numbers'!B87</f>
        <v>502.0080838041369</v>
      </c>
      <c r="C100" s="12">
        <f>((VLOOKUP('protein calculator'!$B$1,'Copy numbers'!$F$2:$G$6,2,0)*fits!F87+fits!G87)/MeanSTEDSignal!C87)*'Copy numbers'!C87</f>
        <v>420.19708829687494</v>
      </c>
      <c r="D100" s="12">
        <f>((VLOOKUP('protein calculator'!$B$1,'Copy numbers'!$F$2:$G$6,2,0)*fits!J87+fits!K87)/MeanSTEDSignal!D87)*'Copy numbers'!D87</f>
        <v>386.16914443495369</v>
      </c>
      <c r="E100" s="12"/>
      <c r="F100" s="12"/>
    </row>
    <row r="101" spans="1:6" x14ac:dyDescent="0.25">
      <c r="A101" s="14" t="s">
        <v>702</v>
      </c>
      <c r="B101" s="12">
        <f>((VLOOKUP('protein calculator'!$B$1,'Copy numbers'!$F$2:$G$6,2,0)*fits!B88+fits!C88)/MeanSTEDSignal!B88)*'Copy numbers'!B88</f>
        <v>4.7007572316575308</v>
      </c>
      <c r="C101" s="12">
        <f>((VLOOKUP('protein calculator'!$B$1,'Copy numbers'!$F$2:$G$6,2,0)*fits!F88+fits!G88)/MeanSTEDSignal!C88)*'Copy numbers'!C88</f>
        <v>4.6086393680704063</v>
      </c>
      <c r="D101" s="12">
        <f>((VLOOKUP('protein calculator'!$B$1,'Copy numbers'!$F$2:$G$6,2,0)*fits!J88+fits!K88)/MeanSTEDSignal!D88)*'Copy numbers'!D88</f>
        <v>4.3398253021971627</v>
      </c>
      <c r="E101" s="12"/>
      <c r="F101" s="12"/>
    </row>
    <row r="102" spans="1:6" x14ac:dyDescent="0.25">
      <c r="A102" s="14" t="s">
        <v>703</v>
      </c>
      <c r="B102" s="12">
        <f>((VLOOKUP('protein calculator'!$B$1,'Copy numbers'!$F$2:$G$6,2,0)*fits!B89+fits!C89)/MeanSTEDSignal!B89)*'Copy numbers'!B89</f>
        <v>4.6106534503868808</v>
      </c>
      <c r="C102" s="12">
        <f>((VLOOKUP('protein calculator'!$B$1,'Copy numbers'!$F$2:$G$6,2,0)*fits!F89+fits!G89)/MeanSTEDSignal!C89)*'Copy numbers'!C89</f>
        <v>2.6861412616135132</v>
      </c>
      <c r="D102" s="12">
        <f>((VLOOKUP('protein calculator'!$B$1,'Copy numbers'!$F$2:$G$6,2,0)*fits!J89+fits!K89)/MeanSTEDSignal!D89)*'Copy numbers'!D89</f>
        <v>5.2512077009398865</v>
      </c>
      <c r="E102" s="12"/>
      <c r="F102" s="12"/>
    </row>
    <row r="103" spans="1:6" x14ac:dyDescent="0.25">
      <c r="A103" s="14" t="s">
        <v>704</v>
      </c>
      <c r="B103" s="12">
        <f>((VLOOKUP('protein calculator'!$B$1,'Copy numbers'!$F$2:$G$6,2,0)*fits!B90+fits!C90)/MeanSTEDSignal!B90)*'Copy numbers'!B90</f>
        <v>4.3980104988177953</v>
      </c>
      <c r="C103" s="12">
        <f>((VLOOKUP('protein calculator'!$B$1,'Copy numbers'!$F$2:$G$6,2,0)*fits!F90+fits!G90)/MeanSTEDSignal!C90)*'Copy numbers'!C90</f>
        <v>4.1821838858487448</v>
      </c>
      <c r="D103" s="12">
        <f>((VLOOKUP('protein calculator'!$B$1,'Copy numbers'!$F$2:$G$6,2,0)*fits!J90+fits!K90)/MeanSTEDSignal!D90)*'Copy numbers'!D90</f>
        <v>5.7355752442874994</v>
      </c>
      <c r="E103" s="12"/>
      <c r="F103" s="12"/>
    </row>
    <row r="104" spans="1:6" x14ac:dyDescent="0.25">
      <c r="A104" s="14" t="s">
        <v>705</v>
      </c>
      <c r="B104" s="12">
        <f>((VLOOKUP('protein calculator'!$B$1,'Copy numbers'!$F$2:$G$6,2,0)*fits!B91+fits!C91)/MeanSTEDSignal!B91)*'Copy numbers'!B91</f>
        <v>25.277050562615962</v>
      </c>
      <c r="C104" s="12">
        <f>((VLOOKUP('protein calculator'!$B$1,'Copy numbers'!$F$2:$G$6,2,0)*fits!F91+fits!G91)/MeanSTEDSignal!C91)*'Copy numbers'!C91</f>
        <v>25.100930823798414</v>
      </c>
      <c r="D104" s="12">
        <f>((VLOOKUP('protein calculator'!$B$1,'Copy numbers'!$F$2:$G$6,2,0)*fits!J91+fits!K91)/MeanSTEDSignal!D91)*'Copy numbers'!D91</f>
        <v>13.098589955919435</v>
      </c>
      <c r="E104" s="12"/>
      <c r="F104" s="12"/>
    </row>
    <row r="105" spans="1:6" x14ac:dyDescent="0.25">
      <c r="A105" s="14" t="s">
        <v>706</v>
      </c>
      <c r="B105" s="12">
        <f>((VLOOKUP('protein calculator'!$B$1,'Copy numbers'!$F$2:$G$6,2,0)*fits!B92+fits!C92)/MeanSTEDSignal!B92)*'Copy numbers'!B92</f>
        <v>57.47391991813177</v>
      </c>
      <c r="C105" s="12">
        <f>((VLOOKUP('protein calculator'!$B$1,'Copy numbers'!$F$2:$G$6,2,0)*fits!F92+fits!G92)/MeanSTEDSignal!C92)*'Copy numbers'!C92</f>
        <v>98.404304933422921</v>
      </c>
      <c r="D105" s="12">
        <f>((VLOOKUP('protein calculator'!$B$1,'Copy numbers'!$F$2:$G$6,2,0)*fits!J92+fits!K92)/MeanSTEDSignal!D92)*'Copy numbers'!D92</f>
        <v>99.210396880077653</v>
      </c>
      <c r="E105" s="12"/>
      <c r="F105" s="12"/>
    </row>
    <row r="106" spans="1:6" x14ac:dyDescent="0.25">
      <c r="A106" s="14" t="s">
        <v>709</v>
      </c>
      <c r="B106" s="12">
        <f>((VLOOKUP('protein calculator'!$B$1,'Copy numbers'!$F$2:$G$6,2,0)*fits!B95+fits!C95)/MeanSTEDSignal!B95)*'Copy numbers'!B95</f>
        <v>227.25534038457377</v>
      </c>
      <c r="C106" s="12">
        <f>((VLOOKUP('protein calculator'!$B$1,'Copy numbers'!$F$2:$G$6,2,0)*fits!F95+fits!G95)/MeanSTEDSignal!C95)*'Copy numbers'!C95</f>
        <v>301.12778443858502</v>
      </c>
      <c r="D106" s="12">
        <f>((VLOOKUP('protein calculator'!$B$1,'Copy numbers'!$F$2:$G$6,2,0)*fits!J95+fits!K95)/MeanSTEDSignal!D95)*'Copy numbers'!D95</f>
        <v>377.72358463942101</v>
      </c>
      <c r="E106" s="12"/>
      <c r="F106" s="12"/>
    </row>
    <row r="107" spans="1:6" x14ac:dyDescent="0.25">
      <c r="A107" s="14" t="s">
        <v>707</v>
      </c>
      <c r="B107" s="12">
        <f>((VLOOKUP('protein calculator'!$B$1,'Copy numbers'!$F$2:$G$6,2,0)*fits!B93+fits!C93)/MeanSTEDSignal!B93)*'Copy numbers'!B93</f>
        <v>0.54331219716351642</v>
      </c>
      <c r="C107" s="12">
        <f>((VLOOKUP('protein calculator'!$B$1,'Copy numbers'!$F$2:$G$6,2,0)*fits!F93+fits!G93)/MeanSTEDSignal!C93)*'Copy numbers'!C93</f>
        <v>1.0606147667492138</v>
      </c>
      <c r="D107" s="12">
        <f>((VLOOKUP('protein calculator'!$B$1,'Copy numbers'!$F$2:$G$6,2,0)*fits!J93+fits!K93)/MeanSTEDSignal!D93)*'Copy numbers'!D93</f>
        <v>1.2674401549713779</v>
      </c>
      <c r="E107" s="12"/>
      <c r="F107" s="12"/>
    </row>
    <row r="108" spans="1:6" x14ac:dyDescent="0.25">
      <c r="A108" s="14" t="s">
        <v>708</v>
      </c>
      <c r="B108" s="12">
        <f>((VLOOKUP('protein calculator'!$B$1,'Copy numbers'!$F$2:$G$6,2,0)*fits!B94+fits!C94)/MeanSTEDSignal!B94)*'Copy numbers'!B94</f>
        <v>202.5734191974316</v>
      </c>
      <c r="C108" s="12">
        <f>((VLOOKUP('protein calculator'!$B$1,'Copy numbers'!$F$2:$G$6,2,0)*fits!F94+fits!G94)/MeanSTEDSignal!C94)*'Copy numbers'!C94</f>
        <v>359.2442820494224</v>
      </c>
      <c r="D108" s="12">
        <f>((VLOOKUP('protein calculator'!$B$1,'Copy numbers'!$F$2:$G$6,2,0)*fits!J94+fits!K94)/MeanSTEDSignal!D94)*'Copy numbers'!D94</f>
        <v>223.29779372091005</v>
      </c>
      <c r="E108" s="12"/>
      <c r="F108" s="12"/>
    </row>
    <row r="109" spans="1:6" x14ac:dyDescent="0.25">
      <c r="A109" s="14" t="s">
        <v>710</v>
      </c>
      <c r="B109" s="12">
        <f>((VLOOKUP('protein calculator'!$B$1,'Copy numbers'!$F$2:$G$6,2,0)*fits!B96+fits!C96)/MeanSTEDSignal!B96)*'Copy numbers'!B96</f>
        <v>109.42667708876172</v>
      </c>
      <c r="C109" s="12">
        <f>((VLOOKUP('protein calculator'!$B$1,'Copy numbers'!$F$2:$G$6,2,0)*fits!F96+fits!G96)/MeanSTEDSignal!C96)*'Copy numbers'!C96</f>
        <v>85.257561173215038</v>
      </c>
      <c r="D109" s="12">
        <f>((VLOOKUP('protein calculator'!$B$1,'Copy numbers'!$F$2:$G$6,2,0)*fits!J96+fits!K96)/MeanSTEDSignal!D96)*'Copy numbers'!D96</f>
        <v>189.05914011742314</v>
      </c>
      <c r="E109" s="12"/>
      <c r="F109" s="12"/>
    </row>
    <row r="110" spans="1:6" x14ac:dyDescent="0.25">
      <c r="A110" s="14" t="s">
        <v>719</v>
      </c>
      <c r="B110" s="12">
        <f>((VLOOKUP('protein calculator'!$B$1,'Copy numbers'!$F$2:$G$6,2,0)*fits!B111+fits!C111)/MeanSTEDSignal!B111)*'Copy numbers'!B111</f>
        <v>0</v>
      </c>
      <c r="C110" s="12">
        <f>((VLOOKUP('protein calculator'!$B$1,'Copy numbers'!$F$2:$G$6,2,0)*fits!F111+fits!G111)/MeanSTEDSignal!C111)*'Copy numbers'!C111</f>
        <v>0</v>
      </c>
      <c r="D110" s="12">
        <f>((VLOOKUP('protein calculator'!$B$1,'Copy numbers'!$F$2:$G$6,2,0)*fits!J111+fits!K111)/MeanSTEDSignal!D111)*'Copy numbers'!D111</f>
        <v>0</v>
      </c>
      <c r="E110" s="12"/>
      <c r="F110" s="12"/>
    </row>
    <row r="111" spans="1:6" x14ac:dyDescent="0.25">
      <c r="A111" s="14" t="s">
        <v>711</v>
      </c>
      <c r="B111" s="12">
        <f>((VLOOKUP('protein calculator'!$B$1,'Copy numbers'!$F$2:$G$6,2,0)*fits!B97+fits!C97)/MeanSTEDSignal!B97)*'Copy numbers'!B97</f>
        <v>171.94533921210916</v>
      </c>
      <c r="C111" s="12">
        <f>((VLOOKUP('protein calculator'!$B$1,'Copy numbers'!$F$2:$G$6,2,0)*fits!F97+fits!G97)/MeanSTEDSignal!C97)*'Copy numbers'!C97</f>
        <v>216.88400528949211</v>
      </c>
      <c r="D111" s="12">
        <f>((VLOOKUP('protein calculator'!$B$1,'Copy numbers'!$F$2:$G$6,2,0)*fits!J97+fits!K97)/MeanSTEDSignal!D97)*'Copy numbers'!D97</f>
        <v>150.64446264907693</v>
      </c>
      <c r="E111" s="12"/>
      <c r="F111" s="12"/>
    </row>
    <row r="112" spans="1:6" x14ac:dyDescent="0.25">
      <c r="A112" s="14" t="s">
        <v>712</v>
      </c>
      <c r="B112" s="12">
        <f>((VLOOKUP('protein calculator'!$B$1,'Copy numbers'!$F$2:$G$6,2,0)*fits!B98+fits!C98)/MeanSTEDSignal!B98)*'Copy numbers'!B98</f>
        <v>1156.1514368843461</v>
      </c>
      <c r="C112" s="12">
        <f>((VLOOKUP('protein calculator'!$B$1,'Copy numbers'!$F$2:$G$6,2,0)*fits!F98+fits!G98)/MeanSTEDSignal!C98)*'Copy numbers'!C98</f>
        <v>811.51743357955661</v>
      </c>
      <c r="D112" s="12">
        <f>((VLOOKUP('protein calculator'!$B$1,'Copy numbers'!$F$2:$G$6,2,0)*fits!J98+fits!K98)/MeanSTEDSignal!D98)*'Copy numbers'!D98</f>
        <v>1529.653072123265</v>
      </c>
      <c r="E112" s="12"/>
      <c r="F112" s="12"/>
    </row>
    <row r="113" spans="1:6" x14ac:dyDescent="0.25">
      <c r="A113" s="14" t="s">
        <v>713</v>
      </c>
      <c r="B113" s="12">
        <f>((VLOOKUP('protein calculator'!$B$1,'Copy numbers'!$F$2:$G$6,2,0)*fits!B99+fits!C99)/MeanSTEDSignal!B99)*'Copy numbers'!B99</f>
        <v>59.983738531059799</v>
      </c>
      <c r="C113" s="12">
        <f>((VLOOKUP('protein calculator'!$B$1,'Copy numbers'!$F$2:$G$6,2,0)*fits!F99+fits!G99)/MeanSTEDSignal!C99)*'Copy numbers'!C99</f>
        <v>103.42879880834127</v>
      </c>
      <c r="D113" s="12">
        <f>((VLOOKUP('protein calculator'!$B$1,'Copy numbers'!$F$2:$G$6,2,0)*fits!J99+fits!K99)/MeanSTEDSignal!D99)*'Copy numbers'!D99</f>
        <v>98.912549789226858</v>
      </c>
      <c r="E113" s="12"/>
      <c r="F113" s="12"/>
    </row>
    <row r="114" spans="1:6" x14ac:dyDescent="0.25">
      <c r="A114" s="14" t="s">
        <v>714</v>
      </c>
      <c r="B114" s="12">
        <f>((VLOOKUP('protein calculator'!$B$1,'Copy numbers'!$F$2:$G$6,2,0)*fits!B100+fits!C100)/MeanSTEDSignal!B100)*'Copy numbers'!B100</f>
        <v>75.644015392229917</v>
      </c>
      <c r="C114" s="12">
        <f>((VLOOKUP('protein calculator'!$B$1,'Copy numbers'!$F$2:$G$6,2,0)*fits!F100+fits!G100)/MeanSTEDSignal!C100)*'Copy numbers'!C100</f>
        <v>103.43820223699028</v>
      </c>
      <c r="D114" s="12">
        <f>((VLOOKUP('protein calculator'!$B$1,'Copy numbers'!$F$2:$G$6,2,0)*fits!J100+fits!K100)/MeanSTEDSignal!D100)*'Copy numbers'!D100</f>
        <v>27.345391345994923</v>
      </c>
      <c r="E114" s="12"/>
      <c r="F114" s="12"/>
    </row>
  </sheetData>
  <sortState ref="A5:D114">
    <sortCondition ref="A5:A114"/>
  </sortState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'Copy numbers'!$F$2:$F$6</xm:f>
          </x14:formula1>
          <xm:sqref>B1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A8" sqref="A8"/>
    </sheetView>
  </sheetViews>
  <sheetFormatPr defaultColWidth="11.42578125" defaultRowHeight="15" x14ac:dyDescent="0.25"/>
  <cols>
    <col min="1" max="1" width="28" bestFit="1" customWidth="1"/>
    <col min="2" max="2" width="20.140625" bestFit="1" customWidth="1"/>
    <col min="3" max="3" width="20.85546875" bestFit="1" customWidth="1"/>
    <col min="4" max="4" width="14.140625" bestFit="1" customWidth="1"/>
    <col min="5" max="5" width="19.7109375" bestFit="1" customWidth="1"/>
    <col min="6" max="6" width="16.7109375" bestFit="1" customWidth="1"/>
    <col min="7" max="7" width="17.42578125" bestFit="1" customWidth="1"/>
    <col min="8" max="8" width="10.7109375" bestFit="1" customWidth="1"/>
    <col min="9" max="9" width="16.28515625" bestFit="1" customWidth="1"/>
  </cols>
  <sheetData>
    <row r="1" spans="1:9" ht="15.75" thickBot="1" x14ac:dyDescent="0.3">
      <c r="A1" s="8" t="s">
        <v>621</v>
      </c>
      <c r="B1" s="8" t="s">
        <v>620</v>
      </c>
      <c r="C1" s="12"/>
      <c r="D1" s="12"/>
    </row>
    <row r="2" spans="1:9" x14ac:dyDescent="0.25">
      <c r="A2" s="12"/>
      <c r="B2" s="12"/>
      <c r="C2" s="12"/>
      <c r="D2" s="12"/>
    </row>
    <row r="3" spans="1:9" x14ac:dyDescent="0.25">
      <c r="A3" s="12"/>
      <c r="B3" s="12"/>
      <c r="C3" s="12"/>
      <c r="D3" s="12"/>
    </row>
    <row r="4" spans="1:9" x14ac:dyDescent="0.25">
      <c r="A4" s="14" t="s">
        <v>455</v>
      </c>
      <c r="B4" s="14" t="s">
        <v>570</v>
      </c>
      <c r="C4" s="14" t="s">
        <v>571</v>
      </c>
      <c r="D4" s="14" t="s">
        <v>572</v>
      </c>
      <c r="E4" s="14" t="s">
        <v>573</v>
      </c>
      <c r="F4" s="14" t="s">
        <v>574</v>
      </c>
      <c r="G4" s="14" t="s">
        <v>575</v>
      </c>
      <c r="H4" s="14" t="s">
        <v>576</v>
      </c>
      <c r="I4" s="14" t="s">
        <v>577</v>
      </c>
    </row>
    <row r="5" spans="1:9" x14ac:dyDescent="0.25">
      <c r="A5" s="14" t="s">
        <v>627</v>
      </c>
      <c r="B5" s="12">
        <f>((VLOOKUP('protein calculator plasticity'!$B$1,'Copy numbers'!$F$2:$G$6,2,0)*'fits plasticity'!B2+'fits plasticity'!C2)/'MeanSTEDSignal plasticity'!B2)*'Copy numbers'!$B$22</f>
        <v>29841.271658666086</v>
      </c>
      <c r="C5" s="12">
        <f>((VLOOKUP('protein calculator plasticity'!$B$1,'Copy numbers'!$F$2:$G$6,2,0)*'fits plasticity'!E2+'fits plasticity'!F2)/'MeanSTEDSignal plasticity'!C2)*'Copy numbers'!$B$22</f>
        <v>34582.106159819989</v>
      </c>
      <c r="D5" s="12">
        <f>((VLOOKUP('protein calculator plasticity'!$B$1,'Copy numbers'!$F$2:$G$6,2,0)*'fits plasticity'!H2+'fits plasticity'!I2)/'MeanSTEDSignal plasticity'!D2)*'Copy numbers'!$B$22</f>
        <v>46002.20185596386</v>
      </c>
      <c r="E5" s="12">
        <f>((VLOOKUP('protein calculator plasticity'!$B$1,'Copy numbers'!$F$2:$G$6,2,0)*'fits plasticity'!E2+'fits plasticity'!F2)/'MeanSTEDSignal plasticity'!E2)*'Copy numbers'!$B$22</f>
        <v>146526.04312038174</v>
      </c>
      <c r="F5" s="12">
        <f>((VLOOKUP('protein calculator plasticity'!$B$1,'Copy numbers'!$F$2:$G$6,2,0)*'fits plasticity'!N2+'fits plasticity'!O2)/'MeanSTEDSignal plasticity'!F2)*'Copy numbers'!$C$22</f>
        <v>30712.124777055775</v>
      </c>
      <c r="G5" s="12">
        <f>((VLOOKUP('protein calculator plasticity'!$B$1,'Copy numbers'!$F$2:$G$6,2,0)*'fits plasticity'!Q2+'fits plasticity'!R2)/'MeanSTEDSignal plasticity'!G2)*'Copy numbers'!$C$22</f>
        <v>53374.859782965359</v>
      </c>
      <c r="H5" s="12">
        <f>((VLOOKUP('protein calculator plasticity'!$B$1,'Copy numbers'!$F$2:$G$6,2,0)*'fits plasticity'!T2+'fits plasticity'!U2)/'MeanSTEDSignal plasticity'!H2)*'Copy numbers'!$C$22</f>
        <v>76256.975057337433</v>
      </c>
      <c r="I5" s="12">
        <f>((VLOOKUP('protein calculator plasticity'!$B$1,'Copy numbers'!$F$2:$G$6,2,0)*'fits plasticity'!W2+'fits plasticity'!X2)/'MeanSTEDSignal plasticity'!I2)*'Copy numbers'!$C$22</f>
        <v>73055.901532154094</v>
      </c>
    </row>
    <row r="6" spans="1:9" x14ac:dyDescent="0.25">
      <c r="A6" s="14" t="s">
        <v>603</v>
      </c>
      <c r="B6" s="12">
        <f>((VLOOKUP('protein calculator plasticity'!$B$1,'Copy numbers'!$F$2:$G$6,2,0)*'fits plasticity'!B3+'fits plasticity'!C3)/'MeanSTEDSignal plasticity'!B3)*'Copy numbers'!$B$34</f>
        <v>839.43899648552599</v>
      </c>
      <c r="C6" s="12">
        <f>((VLOOKUP('protein calculator plasticity'!$B$1,'Copy numbers'!$F$2:$G$6,2,0)*'fits plasticity'!E3+'fits plasticity'!F3)/'MeanSTEDSignal plasticity'!C3)*'Copy numbers'!$B$34</f>
        <v>1524.2214872276556</v>
      </c>
      <c r="D6" s="12">
        <f>((VLOOKUP('protein calculator plasticity'!$B$1,'Copy numbers'!$F$2:$G$6,2,0)*'fits plasticity'!H3+'fits plasticity'!I3)/'MeanSTEDSignal plasticity'!D3)*'Copy numbers'!$B$34</f>
        <v>651.86010227473719</v>
      </c>
      <c r="E6" s="12">
        <f>((VLOOKUP('protein calculator plasticity'!$B$1,'Copy numbers'!$F$2:$G$6,2,0)*'fits plasticity'!E3+'fits plasticity'!F3)/'MeanSTEDSignal plasticity'!E3)*'Copy numbers'!$B$34</f>
        <v>605.3226984213826</v>
      </c>
      <c r="F6" s="12">
        <f>((VLOOKUP('protein calculator plasticity'!$B$1,'Copy numbers'!$F$2:$G$6,2,0)*'fits plasticity'!N3+'fits plasticity'!O3)/'MeanSTEDSignal plasticity'!F3)*'Copy numbers'!$C$34</f>
        <v>2328.8420378058663</v>
      </c>
      <c r="G6" s="12">
        <f>((VLOOKUP('protein calculator plasticity'!$B$1,'Copy numbers'!$F$2:$G$6,2,0)*'fits plasticity'!Q3+'fits plasticity'!R3)/'MeanSTEDSignal plasticity'!G3)*'Copy numbers'!$C$34</f>
        <v>3158.9824840020469</v>
      </c>
      <c r="H6" s="12">
        <f>((VLOOKUP('protein calculator plasticity'!$B$1,'Copy numbers'!$F$2:$G$6,2,0)*'fits plasticity'!T3+'fits plasticity'!U3)/'MeanSTEDSignal plasticity'!H3)*'Copy numbers'!$C$34</f>
        <v>981.98120295453236</v>
      </c>
      <c r="I6" s="12">
        <f>((VLOOKUP('protein calculator plasticity'!$B$1,'Copy numbers'!$F$2:$G$6,2,0)*'fits plasticity'!W3+'fits plasticity'!X3)/'MeanSTEDSignal plasticity'!I3)*'Copy numbers'!$C$34</f>
        <v>1342.8984659462492</v>
      </c>
    </row>
    <row r="7" spans="1:9" x14ac:dyDescent="0.25">
      <c r="A7" s="14" t="s">
        <v>628</v>
      </c>
      <c r="B7" s="12">
        <f>((VLOOKUP('protein calculator plasticity'!$B$1,'Copy numbers'!$F$2:$G$6,2,0)*'fits plasticity'!B4+'fits plasticity'!C4)/'MeanSTEDSignal plasticity'!B4)*'Copy numbers'!$B$35</f>
        <v>1083.5574906689581</v>
      </c>
      <c r="C7" s="12">
        <f>((VLOOKUP('protein calculator plasticity'!$B$1,'Copy numbers'!$F$2:$G$6,2,0)*'fits plasticity'!E4+'fits plasticity'!F4)/'MeanSTEDSignal plasticity'!C4)*'Copy numbers'!$B$35</f>
        <v>2427.4588378319336</v>
      </c>
      <c r="D7" s="12">
        <f>((VLOOKUP('protein calculator plasticity'!$B$1,'Copy numbers'!$F$2:$G$6,2,0)*'fits plasticity'!H4+'fits plasticity'!I4)/'MeanSTEDSignal plasticity'!D4)*'Copy numbers'!$B$35</f>
        <v>2676.0932164477804</v>
      </c>
      <c r="E7" s="12">
        <f>((VLOOKUP('protein calculator plasticity'!$B$1,'Copy numbers'!$F$2:$G$6,2,0)*'fits plasticity'!E4+'fits plasticity'!F4)/'MeanSTEDSignal plasticity'!E4)*'Copy numbers'!$B$35</f>
        <v>1992.3762701159462</v>
      </c>
      <c r="F7" s="12">
        <f>((VLOOKUP('protein calculator plasticity'!$B$1,'Copy numbers'!$F$2:$G$6,2,0)*'fits plasticity'!N4+'fits plasticity'!O4)/'MeanSTEDSignal plasticity'!F4)*'Copy numbers'!$C$35</f>
        <v>750.77220228453382</v>
      </c>
      <c r="G7" s="12">
        <f>((VLOOKUP('protein calculator plasticity'!$B$1,'Copy numbers'!$F$2:$G$6,2,0)*'fits plasticity'!Q4+'fits plasticity'!R4)/'MeanSTEDSignal plasticity'!G4)*'Copy numbers'!$C$35</f>
        <v>715.8700657031053</v>
      </c>
      <c r="H7" s="12">
        <f>((VLOOKUP('protein calculator plasticity'!$B$1,'Copy numbers'!$F$2:$G$6,2,0)*'fits plasticity'!T4+'fits plasticity'!U4)/'MeanSTEDSignal plasticity'!H4)*'Copy numbers'!$C$35</f>
        <v>915.91327445470279</v>
      </c>
      <c r="I7" s="12">
        <f>((VLOOKUP('protein calculator plasticity'!$B$1,'Copy numbers'!$F$2:$G$6,2,0)*'fits plasticity'!W4+'fits plasticity'!X4)/'MeanSTEDSignal plasticity'!I4)*'Copy numbers'!$C$35</f>
        <v>960.94034720973173</v>
      </c>
    </row>
    <row r="8" spans="1:9" x14ac:dyDescent="0.25">
      <c r="A8" s="14" t="s">
        <v>605</v>
      </c>
      <c r="B8" s="12">
        <f>((VLOOKUP('protein calculator plasticity'!$B$1,'Copy numbers'!$F$2:$G$6,2,0)*'fits plasticity'!B5+'fits plasticity'!C5)/'MeanSTEDSignal plasticity'!B5)*'Copy numbers'!$B$36</f>
        <v>4227.4355991922084</v>
      </c>
      <c r="C8" s="12">
        <f>((VLOOKUP('protein calculator plasticity'!$B$1,'Copy numbers'!$F$2:$G$6,2,0)*'fits plasticity'!E5+'fits plasticity'!F5)/'MeanSTEDSignal plasticity'!C5)*'Copy numbers'!$B$36</f>
        <v>4007.7883208253506</v>
      </c>
      <c r="D8" s="12">
        <f>((VLOOKUP('protein calculator plasticity'!$B$1,'Copy numbers'!$F$2:$G$6,2,0)*'fits plasticity'!H5+'fits plasticity'!I5)/'MeanSTEDSignal plasticity'!D5)*'Copy numbers'!$B$36</f>
        <v>5803.8663697791453</v>
      </c>
      <c r="E8" s="12">
        <f>((VLOOKUP('protein calculator plasticity'!$B$1,'Copy numbers'!$F$2:$G$6,2,0)*'fits plasticity'!E5+'fits plasticity'!F5)/'MeanSTEDSignal plasticity'!E5)*'Copy numbers'!$B$36</f>
        <v>4032.2188015099414</v>
      </c>
      <c r="F8" s="12">
        <f>((VLOOKUP('protein calculator plasticity'!$B$1,'Copy numbers'!$F$2:$G$6,2,0)*'fits plasticity'!N5+'fits plasticity'!O5)/'MeanSTEDSignal plasticity'!F5)*'Copy numbers'!$C$36</f>
        <v>8479.7208887252254</v>
      </c>
      <c r="G8" s="12">
        <f>((VLOOKUP('protein calculator plasticity'!$B$1,'Copy numbers'!$F$2:$G$6,2,0)*'fits plasticity'!Q5+'fits plasticity'!R5)/'MeanSTEDSignal plasticity'!G5)*'Copy numbers'!$C$36</f>
        <v>13013.913071949524</v>
      </c>
      <c r="H8" s="12">
        <f>((VLOOKUP('protein calculator plasticity'!$B$1,'Copy numbers'!$F$2:$G$6,2,0)*'fits plasticity'!T5+'fits plasticity'!U5)/'MeanSTEDSignal plasticity'!H5)*'Copy numbers'!$C$36</f>
        <v>4412.2710509214758</v>
      </c>
      <c r="I8" s="12">
        <f>((VLOOKUP('protein calculator plasticity'!$B$1,'Copy numbers'!$F$2:$G$6,2,0)*'fits plasticity'!W5+'fits plasticity'!X5)/'MeanSTEDSignal plasticity'!I5)*'Copy numbers'!$C$36</f>
        <v>8303.766651744394</v>
      </c>
    </row>
    <row r="9" spans="1:9" x14ac:dyDescent="0.25">
      <c r="A9" s="14" t="s">
        <v>606</v>
      </c>
      <c r="B9" s="12">
        <f>((VLOOKUP('protein calculator plasticity'!$B$1,'Copy numbers'!$F$2:$G$6,2,0)*'fits plasticity'!B6+'fits plasticity'!C6)/'MeanSTEDSignal plasticity'!B6)*'Copy numbers'!$B$59</f>
        <v>1560993.2677212341</v>
      </c>
      <c r="C9" s="12">
        <f>((VLOOKUP('protein calculator plasticity'!$B$1,'Copy numbers'!$F$2:$G$6,2,0)*'fits plasticity'!E6+'fits plasticity'!F6)/'MeanSTEDSignal plasticity'!C6)*'Copy numbers'!$B$59</f>
        <v>1240170.3349097017</v>
      </c>
      <c r="D9" s="12">
        <f>((VLOOKUP('protein calculator plasticity'!$B$1,'Copy numbers'!$F$2:$G$6,2,0)*'fits plasticity'!H6+'fits plasticity'!I6)/'MeanSTEDSignal plasticity'!D6)*'Copy numbers'!$B$59</f>
        <v>1958341.3876335674</v>
      </c>
      <c r="E9" s="12">
        <f>((VLOOKUP('protein calculator plasticity'!$B$1,'Copy numbers'!$F$2:$G$6,2,0)*'fits plasticity'!E6+'fits plasticity'!F6)/'MeanSTEDSignal plasticity'!E6)*'Copy numbers'!$B$59</f>
        <v>160806.03029227289</v>
      </c>
      <c r="F9" s="12">
        <f>((VLOOKUP('protein calculator plasticity'!$B$1,'Copy numbers'!$F$2:$G$6,2,0)*'fits plasticity'!N6+'fits plasticity'!O6)/'MeanSTEDSignal plasticity'!F6)*'Copy numbers'!$C$59</f>
        <v>956604.00624480238</v>
      </c>
      <c r="G9" s="12">
        <f>((VLOOKUP('protein calculator plasticity'!$B$1,'Copy numbers'!$F$2:$G$6,2,0)*'fits plasticity'!Q6+'fits plasticity'!R6)/'MeanSTEDSignal plasticity'!G6)*'Copy numbers'!$C$59</f>
        <v>691010.7621151373</v>
      </c>
      <c r="H9" s="12">
        <f>((VLOOKUP('protein calculator plasticity'!$B$1,'Copy numbers'!$F$2:$G$6,2,0)*'fits plasticity'!T6+'fits plasticity'!U6)/'MeanSTEDSignal plasticity'!H6)*'Copy numbers'!$C$59</f>
        <v>911917.46760895615</v>
      </c>
      <c r="I9" s="12">
        <f>((VLOOKUP('protein calculator plasticity'!$B$1,'Copy numbers'!$F$2:$G$6,2,0)*'fits plasticity'!W6+'fits plasticity'!X6)/'MeanSTEDSignal plasticity'!I6)*'Copy numbers'!$C$59</f>
        <v>724307.8329384044</v>
      </c>
    </row>
    <row r="10" spans="1:9" x14ac:dyDescent="0.25">
      <c r="A10" s="14" t="s">
        <v>607</v>
      </c>
      <c r="B10" s="12">
        <f>((VLOOKUP('protein calculator plasticity'!$B$1,'Copy numbers'!$F$2:$G$6,2,0)*'fits plasticity'!B7+'fits plasticity'!C7)/'MeanSTEDSignal plasticity'!B7)*'Copy numbers'!$B$73</f>
        <v>54.754755965455963</v>
      </c>
      <c r="C10" s="12">
        <f>((VLOOKUP('protein calculator plasticity'!$B$1,'Copy numbers'!$F$2:$G$6,2,0)*'fits plasticity'!E7+'fits plasticity'!F7)/'MeanSTEDSignal plasticity'!C7)*'Copy numbers'!$B$73</f>
        <v>53.536090407475506</v>
      </c>
      <c r="D10" s="12">
        <f>((VLOOKUP('protein calculator plasticity'!$B$1,'Copy numbers'!$F$2:$G$6,2,0)*'fits plasticity'!H7+'fits plasticity'!I7)/'MeanSTEDSignal plasticity'!D7)*'Copy numbers'!$B$73</f>
        <v>37.797788707945841</v>
      </c>
      <c r="E10" s="12">
        <f>((VLOOKUP('protein calculator plasticity'!$B$1,'Copy numbers'!$F$2:$G$6,2,0)*'fits plasticity'!E7+'fits plasticity'!F7)/'MeanSTEDSignal plasticity'!E7)*'Copy numbers'!$B$73</f>
        <v>30.722429198696943</v>
      </c>
      <c r="F10" s="12">
        <f>((VLOOKUP('protein calculator plasticity'!$B$1,'Copy numbers'!$F$2:$G$6,2,0)*'fits plasticity'!N7+'fits plasticity'!O7)/'MeanSTEDSignal plasticity'!F7)*'Copy numbers'!$C$73</f>
        <v>45.911471313685212</v>
      </c>
      <c r="G10" s="12">
        <f>((VLOOKUP('protein calculator plasticity'!$B$1,'Copy numbers'!$F$2:$G$6,2,0)*'fits plasticity'!Q7+'fits plasticity'!R7)/'MeanSTEDSignal plasticity'!G7)*'Copy numbers'!$C$73</f>
        <v>46.263027414046682</v>
      </c>
      <c r="H10" s="12">
        <f>((VLOOKUP('protein calculator plasticity'!$B$1,'Copy numbers'!$F$2:$G$6,2,0)*'fits plasticity'!T7+'fits plasticity'!U7)/'MeanSTEDSignal plasticity'!H7)*'Copy numbers'!$C$73</f>
        <v>44.11728500706878</v>
      </c>
      <c r="I10" s="12">
        <f>((VLOOKUP('protein calculator plasticity'!$B$1,'Copy numbers'!$F$2:$G$6,2,0)*'fits plasticity'!W7+'fits plasticity'!X7)/'MeanSTEDSignal plasticity'!I7)*'Copy numbers'!$C$73</f>
        <v>38.208480218274815</v>
      </c>
    </row>
    <row r="11" spans="1:9" x14ac:dyDescent="0.25">
      <c r="A11" s="14" t="s">
        <v>608</v>
      </c>
      <c r="B11" s="12">
        <f>((VLOOKUP('protein calculator plasticity'!$B$1,'Copy numbers'!$F$2:$G$6,2,0)*'fits plasticity'!B8+'fits plasticity'!C8)/'MeanSTEDSignal plasticity'!B8)*'Copy numbers'!$B$104</f>
        <v>254342.82112453214</v>
      </c>
      <c r="C11" s="12">
        <f>((VLOOKUP('protein calculator plasticity'!$B$1,'Copy numbers'!$F$2:$G$6,2,0)*'fits plasticity'!E8+'fits plasticity'!F8)/'MeanSTEDSignal plasticity'!C8)*'Copy numbers'!$B$104</f>
        <v>260761.56060798062</v>
      </c>
      <c r="D11" s="12">
        <f>((VLOOKUP('protein calculator plasticity'!$B$1,'Copy numbers'!$F$2:$G$6,2,0)*'fits plasticity'!H8+'fits plasticity'!I8)/'MeanSTEDSignal plasticity'!D8)*'Copy numbers'!$B$104</f>
        <v>124718.43622228097</v>
      </c>
      <c r="E11" s="12">
        <f>((VLOOKUP('protein calculator plasticity'!$B$1,'Copy numbers'!$F$2:$G$6,2,0)*'fits plasticity'!E8+'fits plasticity'!F8)/'MeanSTEDSignal plasticity'!E8)*'Copy numbers'!$B$104</f>
        <v>159537.40652115643</v>
      </c>
      <c r="F11" s="12">
        <f>((VLOOKUP('protein calculator plasticity'!$B$1,'Copy numbers'!$F$2:$G$6,2,0)*'fits plasticity'!N8+'fits plasticity'!O8)/'MeanSTEDSignal plasticity'!F8)*'Copy numbers'!$C$104</f>
        <v>524380.14176116174</v>
      </c>
      <c r="G11" s="12">
        <f>((VLOOKUP('protein calculator plasticity'!$B$1,'Copy numbers'!$F$2:$G$6,2,0)*'fits plasticity'!Q8+'fits plasticity'!R8)/'MeanSTEDSignal plasticity'!G8)*'Copy numbers'!$C$104</f>
        <v>309700.62172679615</v>
      </c>
      <c r="H11" s="12">
        <f>((VLOOKUP('protein calculator plasticity'!$B$1,'Copy numbers'!$F$2:$G$6,2,0)*'fits plasticity'!T8+'fits plasticity'!U8)/'MeanSTEDSignal plasticity'!H8)*'Copy numbers'!$C$104</f>
        <v>341372.32953582797</v>
      </c>
      <c r="I11" s="12">
        <f>((VLOOKUP('protein calculator plasticity'!$B$1,'Copy numbers'!$F$2:$G$6,2,0)*'fits plasticity'!W8+'fits plasticity'!X8)/'MeanSTEDSignal plasticity'!I8)*'Copy numbers'!$C$104</f>
        <v>150926.58648665313</v>
      </c>
    </row>
    <row r="12" spans="1:9" x14ac:dyDescent="0.25">
      <c r="A12" s="14" t="s">
        <v>609</v>
      </c>
      <c r="B12" s="12">
        <f>((VLOOKUP('protein calculator plasticity'!$B$1,'Copy numbers'!$F$2:$G$6,2,0)*'fits plasticity'!B9+'fits plasticity'!C9)/'MeanSTEDSignal plasticity'!B9)*'Copy numbers'!$B$109</f>
        <v>757.14594511691723</v>
      </c>
      <c r="C12" s="12">
        <f>((VLOOKUP('protein calculator plasticity'!$B$1,'Copy numbers'!$F$2:$G$6,2,0)*'fits plasticity'!E9+'fits plasticity'!F9)/'MeanSTEDSignal plasticity'!C9)*'Copy numbers'!$B$109</f>
        <v>1242.097814739448</v>
      </c>
      <c r="D12" s="12">
        <f>((VLOOKUP('protein calculator plasticity'!$B$1,'Copy numbers'!$F$2:$G$6,2,0)*'fits plasticity'!H9+'fits plasticity'!I9)/'MeanSTEDSignal plasticity'!D9)*'Copy numbers'!$B$109</f>
        <v>695.9331866460509</v>
      </c>
      <c r="E12" s="12">
        <f>((VLOOKUP('protein calculator plasticity'!$B$1,'Copy numbers'!$F$2:$G$6,2,0)*'fits plasticity'!E9+'fits plasticity'!F9)/'MeanSTEDSignal plasticity'!E9)*'Copy numbers'!$B$109</f>
        <v>570.64728566308463</v>
      </c>
      <c r="F12" s="12">
        <f>((VLOOKUP('protein calculator plasticity'!$B$1,'Copy numbers'!$F$2:$G$6,2,0)*'fits plasticity'!N9+'fits plasticity'!O9)/'MeanSTEDSignal plasticity'!F9)*'Copy numbers'!$C$109</f>
        <v>460.10164311387223</v>
      </c>
      <c r="G12" s="12">
        <f>((VLOOKUP('protein calculator plasticity'!$B$1,'Copy numbers'!$F$2:$G$6,2,0)*'fits plasticity'!Q9+'fits plasticity'!R9)/'MeanSTEDSignal plasticity'!G9)*'Copy numbers'!$C$109</f>
        <v>1145.6770229758881</v>
      </c>
      <c r="H12" s="12">
        <f>((VLOOKUP('protein calculator plasticity'!$B$1,'Copy numbers'!$F$2:$G$6,2,0)*'fits plasticity'!T9+'fits plasticity'!U9)/'MeanSTEDSignal plasticity'!H9)*'Copy numbers'!$C$109</f>
        <v>71.110713890783174</v>
      </c>
      <c r="I12" s="12">
        <f>((VLOOKUP('protein calculator plasticity'!$B$1,'Copy numbers'!$F$2:$G$6,2,0)*'fits plasticity'!W9+'fits plasticity'!X9)/'MeanSTEDSignal plasticity'!I9)*'Copy numbers'!$C$109</f>
        <v>1029.5668612800878</v>
      </c>
    </row>
  </sheetData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'Copy numbers'!$F$2:$F$6</xm:f>
          </x14:formula1>
          <xm:sqref>B1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opLeftCell="A61" workbookViewId="0">
      <selection activeCell="E30" sqref="E30"/>
    </sheetView>
  </sheetViews>
  <sheetFormatPr defaultColWidth="11.42578125" defaultRowHeight="15" x14ac:dyDescent="0.25"/>
  <cols>
    <col min="1" max="1" width="47.5703125" bestFit="1" customWidth="1"/>
    <col min="2" max="2" width="12" bestFit="1" customWidth="1"/>
    <col min="3" max="3" width="15" bestFit="1" customWidth="1"/>
    <col min="4" max="4" width="15.140625" bestFit="1" customWidth="1"/>
    <col min="5" max="5" width="45.85546875" bestFit="1" customWidth="1"/>
    <col min="6" max="6" width="13.140625" bestFit="1" customWidth="1"/>
    <col min="7" max="7" width="16.42578125" bestFit="1" customWidth="1"/>
    <col min="8" max="8" width="16.5703125" bestFit="1" customWidth="1"/>
    <col min="9" max="9" width="47.85546875" bestFit="1" customWidth="1"/>
    <col min="10" max="10" width="12.7109375" bestFit="1" customWidth="1"/>
    <col min="11" max="11" width="15.28515625" bestFit="1" customWidth="1"/>
    <col min="12" max="12" width="15.42578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">
        <v>12</v>
      </c>
      <c r="B2">
        <v>1.4341048557280614E-2</v>
      </c>
      <c r="C2">
        <v>1068.859590784147</v>
      </c>
      <c r="D2">
        <v>3.3861205839180952E-2</v>
      </c>
      <c r="E2" t="s">
        <v>13</v>
      </c>
      <c r="F2">
        <v>1.1877376742688265E-2</v>
      </c>
      <c r="G2">
        <v>1563.6999279250872</v>
      </c>
      <c r="H2">
        <v>2.335981679223309E-2</v>
      </c>
      <c r="I2" t="s">
        <v>14</v>
      </c>
      <c r="J2">
        <v>-7.3697483988368771E-4</v>
      </c>
      <c r="K2">
        <v>1223.2669783736897</v>
      </c>
      <c r="L2">
        <v>2.9513332734822817E-2</v>
      </c>
    </row>
    <row r="3" spans="1:12" x14ac:dyDescent="0.25">
      <c r="A3" t="s">
        <v>15</v>
      </c>
      <c r="B3">
        <v>0.17973259285274149</v>
      </c>
      <c r="C3">
        <v>4430.7034611739773</v>
      </c>
      <c r="D3">
        <v>0.18191224597707512</v>
      </c>
      <c r="E3" t="s">
        <v>16</v>
      </c>
      <c r="F3">
        <v>0.33899654202909607</v>
      </c>
      <c r="G3">
        <v>2037.0273601251547</v>
      </c>
      <c r="H3">
        <v>0.2027967877221668</v>
      </c>
      <c r="I3" t="s">
        <v>17</v>
      </c>
      <c r="J3">
        <v>7.7930023007131546E-2</v>
      </c>
      <c r="K3">
        <v>7030.441447280944</v>
      </c>
      <c r="L3">
        <v>3.6721824437787598E-2</v>
      </c>
    </row>
    <row r="4" spans="1:12" x14ac:dyDescent="0.25">
      <c r="A4" t="s">
        <v>18</v>
      </c>
      <c r="B4">
        <v>6.2833346010597715E-2</v>
      </c>
      <c r="C4">
        <v>1966.6146075045897</v>
      </c>
      <c r="D4">
        <v>0.30280190114199423</v>
      </c>
      <c r="E4" t="s">
        <v>19</v>
      </c>
      <c r="F4">
        <v>5.812031935658514E-2</v>
      </c>
      <c r="G4">
        <v>3674.6210667303553</v>
      </c>
      <c r="H4">
        <v>0.28042495666713396</v>
      </c>
      <c r="I4" t="s">
        <v>20</v>
      </c>
      <c r="J4">
        <v>8.8729273039439574E-2</v>
      </c>
      <c r="K4">
        <v>1237.5167021663613</v>
      </c>
      <c r="L4">
        <v>0.55129744972494454</v>
      </c>
    </row>
    <row r="5" spans="1:12" x14ac:dyDescent="0.25">
      <c r="A5" t="s">
        <v>21</v>
      </c>
      <c r="B5">
        <v>8.9914551613008778E-2</v>
      </c>
      <c r="C5">
        <v>2909.45838631892</v>
      </c>
      <c r="D5">
        <v>0.16608526354102027</v>
      </c>
      <c r="E5" t="s">
        <v>22</v>
      </c>
      <c r="F5">
        <v>8.6315815654492756E-2</v>
      </c>
      <c r="G5">
        <v>2165.8927248666746</v>
      </c>
      <c r="H5">
        <v>0.17288349370421685</v>
      </c>
      <c r="I5" t="s">
        <v>23</v>
      </c>
      <c r="J5">
        <v>0.11412860869790629</v>
      </c>
      <c r="K5">
        <v>2636.0775128409709</v>
      </c>
      <c r="L5">
        <v>0.15581647321044623</v>
      </c>
    </row>
    <row r="6" spans="1:12" x14ac:dyDescent="0.25">
      <c r="A6" t="s">
        <v>24</v>
      </c>
      <c r="B6">
        <v>7.5733189456557368E-2</v>
      </c>
      <c r="C6">
        <v>1732.7781037247137</v>
      </c>
      <c r="D6">
        <v>6.8734483681693215E-2</v>
      </c>
      <c r="E6" t="s">
        <v>25</v>
      </c>
      <c r="F6">
        <v>7.8211152147843979E-2</v>
      </c>
      <c r="G6">
        <v>3114.9827159484216</v>
      </c>
      <c r="H6">
        <v>6.0607104546179458E-2</v>
      </c>
      <c r="I6" t="s">
        <v>26</v>
      </c>
      <c r="J6">
        <v>1.8349964578645524E-2</v>
      </c>
      <c r="K6">
        <v>5439.0229397237536</v>
      </c>
      <c r="L6">
        <v>6.9819822279573174E-3</v>
      </c>
    </row>
    <row r="7" spans="1:12" x14ac:dyDescent="0.25">
      <c r="A7" t="s">
        <v>27</v>
      </c>
      <c r="B7">
        <v>7.2970022641438759E-2</v>
      </c>
      <c r="C7">
        <v>1389.8159932033525</v>
      </c>
      <c r="D7">
        <v>0.25123223163211239</v>
      </c>
      <c r="E7" t="s">
        <v>28</v>
      </c>
      <c r="F7">
        <v>6.8109461786580131E-2</v>
      </c>
      <c r="G7">
        <v>4278.9873434289493</v>
      </c>
      <c r="H7">
        <v>0.13860701914263429</v>
      </c>
      <c r="I7" t="s">
        <v>29</v>
      </c>
      <c r="J7">
        <v>0.16209788860629148</v>
      </c>
      <c r="K7">
        <v>47.029156434124303</v>
      </c>
      <c r="L7">
        <v>0.64501557787946351</v>
      </c>
    </row>
    <row r="8" spans="1:12" x14ac:dyDescent="0.25">
      <c r="A8" t="s">
        <v>30</v>
      </c>
      <c r="B8">
        <v>0.23301796276891262</v>
      </c>
      <c r="C8">
        <v>-120.65829098640513</v>
      </c>
      <c r="D8">
        <v>0.67032290777990544</v>
      </c>
      <c r="E8" t="s">
        <v>31</v>
      </c>
      <c r="F8">
        <v>0.18381518059436844</v>
      </c>
      <c r="G8">
        <v>6277.3180392867607</v>
      </c>
      <c r="H8">
        <v>0.10986897400141038</v>
      </c>
      <c r="I8" t="s">
        <v>32</v>
      </c>
      <c r="J8">
        <v>0.12656183725293726</v>
      </c>
      <c r="K8">
        <v>5982.4064510080489</v>
      </c>
      <c r="L8">
        <v>7.2912056893663646E-2</v>
      </c>
    </row>
    <row r="9" spans="1:12" x14ac:dyDescent="0.25">
      <c r="A9" t="s">
        <v>33</v>
      </c>
      <c r="B9">
        <v>3.9053589391730904E-2</v>
      </c>
      <c r="C9">
        <v>1249.6380712138946</v>
      </c>
      <c r="D9">
        <v>0.13920446821279031</v>
      </c>
      <c r="E9" t="s">
        <v>34</v>
      </c>
      <c r="F9">
        <v>4.2021196638766092E-2</v>
      </c>
      <c r="G9">
        <v>1761.6009630514829</v>
      </c>
      <c r="H9">
        <v>6.8749669628685228E-2</v>
      </c>
      <c r="I9" t="s">
        <v>35</v>
      </c>
      <c r="J9">
        <v>2.9152330778474334E-2</v>
      </c>
      <c r="K9">
        <v>1836.0162287455287</v>
      </c>
      <c r="L9">
        <v>8.9417935301929319E-2</v>
      </c>
    </row>
    <row r="10" spans="1:12" x14ac:dyDescent="0.25">
      <c r="A10" t="s">
        <v>36</v>
      </c>
      <c r="B10">
        <v>3.935386369612684E-2</v>
      </c>
      <c r="C10">
        <v>1681.9059066466241</v>
      </c>
      <c r="D10">
        <v>9.235106027796125E-2</v>
      </c>
      <c r="E10" t="s">
        <v>37</v>
      </c>
      <c r="F10">
        <v>2.1674449646346183E-2</v>
      </c>
      <c r="G10">
        <v>2981.3152566201452</v>
      </c>
      <c r="H10">
        <v>2.3036755459835856E-2</v>
      </c>
      <c r="I10" t="s">
        <v>38</v>
      </c>
      <c r="J10">
        <v>2.9248465436081304E-2</v>
      </c>
      <c r="K10">
        <v>1523.9840585568886</v>
      </c>
      <c r="L10">
        <v>9.5994712186725728E-2</v>
      </c>
    </row>
    <row r="11" spans="1:12" x14ac:dyDescent="0.25">
      <c r="A11" t="s">
        <v>39</v>
      </c>
      <c r="B11">
        <v>0.4195886539023394</v>
      </c>
      <c r="C11">
        <v>8662.4288075554778</v>
      </c>
      <c r="D11">
        <v>0.15891533835059934</v>
      </c>
      <c r="E11" t="s">
        <v>40</v>
      </c>
      <c r="F11">
        <v>0.4027842383820559</v>
      </c>
      <c r="G11">
        <v>6607.8188159625051</v>
      </c>
      <c r="H11">
        <v>0.19200783338076666</v>
      </c>
      <c r="I11" t="s">
        <v>41</v>
      </c>
      <c r="J11">
        <v>0.37056654152601892</v>
      </c>
      <c r="K11">
        <v>5699.0380662264843</v>
      </c>
      <c r="L11">
        <v>7.9971578234772189E-2</v>
      </c>
    </row>
    <row r="12" spans="1:12" x14ac:dyDescent="0.25">
      <c r="A12" t="s">
        <v>42</v>
      </c>
      <c r="B12">
        <v>6.3416584703594056E-2</v>
      </c>
      <c r="C12">
        <v>5050.6172247441291</v>
      </c>
      <c r="D12">
        <v>5.3149714432542683E-2</v>
      </c>
      <c r="E12" t="s">
        <v>43</v>
      </c>
      <c r="F12">
        <v>4.1365770515183642E-2</v>
      </c>
      <c r="G12">
        <v>6444.7677439771496</v>
      </c>
      <c r="H12">
        <v>2.574186795421407E-2</v>
      </c>
      <c r="I12" t="s">
        <v>44</v>
      </c>
      <c r="J12">
        <v>0.19566776084524207</v>
      </c>
      <c r="K12">
        <v>3257.3817548399456</v>
      </c>
      <c r="L12">
        <v>0.1429413237449535</v>
      </c>
    </row>
    <row r="13" spans="1:12" x14ac:dyDescent="0.25">
      <c r="A13" t="s">
        <v>45</v>
      </c>
      <c r="B13">
        <v>4.6579538852094891E-2</v>
      </c>
      <c r="C13">
        <v>330.27934571129509</v>
      </c>
      <c r="D13">
        <v>0.184872388358016</v>
      </c>
      <c r="E13" t="s">
        <v>46</v>
      </c>
      <c r="F13">
        <v>4.5810909660924042E-2</v>
      </c>
      <c r="G13">
        <v>959.56669909668847</v>
      </c>
      <c r="H13">
        <v>6.1719174455384773E-2</v>
      </c>
      <c r="I13" t="s">
        <v>47</v>
      </c>
      <c r="J13">
        <v>3.0014191796137034E-2</v>
      </c>
      <c r="K13">
        <v>983.80977219090255</v>
      </c>
      <c r="L13">
        <v>0.12314752843615129</v>
      </c>
    </row>
    <row r="14" spans="1:12" x14ac:dyDescent="0.25">
      <c r="A14" t="s">
        <v>48</v>
      </c>
      <c r="B14">
        <v>2.0197074739165467E-2</v>
      </c>
      <c r="C14">
        <v>1369.0976834436049</v>
      </c>
      <c r="D14">
        <v>4.5529013128217444E-2</v>
      </c>
      <c r="E14" t="s">
        <v>49</v>
      </c>
      <c r="F14">
        <v>1.9578903039684278E-2</v>
      </c>
      <c r="G14">
        <v>1118.1064440096361</v>
      </c>
      <c r="H14">
        <v>2.6012528118112721E-2</v>
      </c>
      <c r="I14" t="s">
        <v>50</v>
      </c>
      <c r="J14">
        <v>7.5042129126910828E-2</v>
      </c>
      <c r="K14">
        <v>-161.59921062777525</v>
      </c>
      <c r="L14">
        <v>0.34610183261518357</v>
      </c>
    </row>
    <row r="15" spans="1:12" x14ac:dyDescent="0.25">
      <c r="A15" t="s">
        <v>51</v>
      </c>
      <c r="B15">
        <v>0.16526130296005026</v>
      </c>
      <c r="C15">
        <v>3364.2845164172577</v>
      </c>
      <c r="D15">
        <v>0.18067446409975463</v>
      </c>
      <c r="E15" t="s">
        <v>52</v>
      </c>
      <c r="F15">
        <v>0.11836718670950237</v>
      </c>
      <c r="G15">
        <v>9554.8050416599399</v>
      </c>
      <c r="H15">
        <v>5.616639072116536E-2</v>
      </c>
      <c r="I15" t="s">
        <v>53</v>
      </c>
      <c r="J15">
        <v>0.1898931374659632</v>
      </c>
      <c r="K15">
        <v>3937.6195924746512</v>
      </c>
      <c r="L15">
        <v>0.2014748742827841</v>
      </c>
    </row>
    <row r="16" spans="1:12" x14ac:dyDescent="0.25">
      <c r="A16" t="s">
        <v>54</v>
      </c>
      <c r="B16">
        <v>9.782150259698015E-2</v>
      </c>
      <c r="C16">
        <v>2177.9821290080245</v>
      </c>
      <c r="D16">
        <v>0.2192394296122413</v>
      </c>
      <c r="E16" t="s">
        <v>55</v>
      </c>
      <c r="F16">
        <v>0.11558913609282995</v>
      </c>
      <c r="G16">
        <v>2101.4344824473228</v>
      </c>
      <c r="H16">
        <v>0.2194826214833433</v>
      </c>
      <c r="I16" t="s">
        <v>56</v>
      </c>
      <c r="J16">
        <v>0.11276666081038468</v>
      </c>
      <c r="K16">
        <v>2680.5317955327346</v>
      </c>
      <c r="L16">
        <v>0.19721256545129517</v>
      </c>
    </row>
    <row r="17" spans="1:12" x14ac:dyDescent="0.25">
      <c r="A17" t="s">
        <v>57</v>
      </c>
      <c r="B17">
        <v>3.882134607682438E-2</v>
      </c>
      <c r="C17">
        <v>1299.2070837885171</v>
      </c>
      <c r="D17">
        <v>0.10115741779896392</v>
      </c>
      <c r="E17" t="s">
        <v>58</v>
      </c>
      <c r="F17">
        <v>5.0358668109770612E-2</v>
      </c>
      <c r="G17">
        <v>1370.1879003988338</v>
      </c>
      <c r="H17">
        <v>8.4634893161158575E-2</v>
      </c>
      <c r="I17" t="s">
        <v>59</v>
      </c>
      <c r="J17">
        <v>1.7260222684664601E-2</v>
      </c>
      <c r="K17">
        <v>1756.295068913377</v>
      </c>
      <c r="L17">
        <v>4.3824328429867498E-2</v>
      </c>
    </row>
    <row r="18" spans="1:12" x14ac:dyDescent="0.25">
      <c r="A18" t="s">
        <v>60</v>
      </c>
      <c r="B18">
        <v>7.7102938439161703E-2</v>
      </c>
      <c r="C18">
        <v>342.36186870907898</v>
      </c>
      <c r="D18">
        <v>0.17881230427477224</v>
      </c>
      <c r="E18" t="s">
        <v>61</v>
      </c>
      <c r="F18">
        <v>3.0266207509427302E-2</v>
      </c>
      <c r="G18">
        <v>1919.1193353220497</v>
      </c>
      <c r="H18">
        <v>4.8895012507151336E-2</v>
      </c>
      <c r="I18" t="s">
        <v>62</v>
      </c>
      <c r="J18">
        <v>7.6432359495595611E-2</v>
      </c>
      <c r="K18">
        <v>-76.350092643890889</v>
      </c>
      <c r="L18">
        <v>0.14121711654299929</v>
      </c>
    </row>
    <row r="19" spans="1:12" x14ac:dyDescent="0.25">
      <c r="A19" t="s">
        <v>63</v>
      </c>
      <c r="B19">
        <v>4.3362814381312391E-2</v>
      </c>
      <c r="C19">
        <v>1855.1068732621734</v>
      </c>
      <c r="D19">
        <v>2.7961764909098963E-2</v>
      </c>
      <c r="E19" t="s">
        <v>64</v>
      </c>
      <c r="F19">
        <v>4.0901433605241476E-2</v>
      </c>
      <c r="G19">
        <v>1286.4565733965139</v>
      </c>
      <c r="H19">
        <v>7.4322161257112107E-2</v>
      </c>
      <c r="I19" t="s">
        <v>65</v>
      </c>
      <c r="J19">
        <v>1.5743508243687778E-2</v>
      </c>
      <c r="K19">
        <v>1927.777470930446</v>
      </c>
      <c r="L19">
        <v>2.9012279992829626E-2</v>
      </c>
    </row>
    <row r="20" spans="1:12" x14ac:dyDescent="0.25">
      <c r="A20" t="s">
        <v>66</v>
      </c>
      <c r="B20">
        <v>0.29512658846983236</v>
      </c>
      <c r="C20">
        <v>10676.887646235067</v>
      </c>
      <c r="D20">
        <v>0.12697017775720665</v>
      </c>
      <c r="E20" t="s">
        <v>67</v>
      </c>
      <c r="F20">
        <v>0.32784481015849959</v>
      </c>
      <c r="G20">
        <v>10840.650831112389</v>
      </c>
      <c r="H20">
        <v>0.12459406046578303</v>
      </c>
      <c r="I20" t="s">
        <v>68</v>
      </c>
      <c r="J20">
        <v>0.18359114065066368</v>
      </c>
      <c r="K20">
        <v>6150.3472097458234</v>
      </c>
      <c r="L20">
        <v>0.2372443561913552</v>
      </c>
    </row>
    <row r="21" spans="1:12" x14ac:dyDescent="0.25">
      <c r="A21" t="s">
        <v>69</v>
      </c>
      <c r="B21">
        <v>5.2722991387988347E-2</v>
      </c>
      <c r="C21">
        <v>719.65018495917184</v>
      </c>
      <c r="D21">
        <v>0.18273136347597185</v>
      </c>
      <c r="E21" t="s">
        <v>70</v>
      </c>
      <c r="F21">
        <v>3.6172161608053859E-2</v>
      </c>
      <c r="G21">
        <v>1390.239166521852</v>
      </c>
      <c r="H21">
        <v>8.2604145716410948E-2</v>
      </c>
      <c r="I21" t="s">
        <v>71</v>
      </c>
      <c r="J21">
        <v>7.659122043360822E-2</v>
      </c>
      <c r="K21">
        <v>160.3087499418844</v>
      </c>
      <c r="L21">
        <v>0.30603998799004606</v>
      </c>
    </row>
    <row r="22" spans="1:12" x14ac:dyDescent="0.25">
      <c r="A22" t="s">
        <v>72</v>
      </c>
      <c r="B22">
        <v>0.24114392650369945</v>
      </c>
      <c r="C22">
        <v>1135.1651442304742</v>
      </c>
      <c r="D22">
        <v>0.11962981481596835</v>
      </c>
      <c r="E22" t="s">
        <v>73</v>
      </c>
      <c r="F22">
        <v>0.2557109935592124</v>
      </c>
      <c r="G22">
        <v>-2954.8429257104121</v>
      </c>
      <c r="H22">
        <v>0.45826889971539353</v>
      </c>
      <c r="I22" t="s">
        <v>74</v>
      </c>
      <c r="J22">
        <v>0.12050196074469084</v>
      </c>
      <c r="K22">
        <v>2085.9379354538451</v>
      </c>
      <c r="L22">
        <v>0.14918123849721876</v>
      </c>
    </row>
    <row r="23" spans="1:12" x14ac:dyDescent="0.25">
      <c r="A23" t="s">
        <v>75</v>
      </c>
      <c r="B23">
        <v>4.6973370812723361E-2</v>
      </c>
      <c r="C23">
        <v>1103.4345745816906</v>
      </c>
      <c r="D23">
        <v>0.14689671041131325</v>
      </c>
      <c r="E23" t="s">
        <v>76</v>
      </c>
      <c r="F23">
        <v>4.5024663644765664E-2</v>
      </c>
      <c r="G23">
        <v>1879.8783272163905</v>
      </c>
      <c r="H23">
        <v>0.13479397698760265</v>
      </c>
      <c r="I23" t="s">
        <v>77</v>
      </c>
      <c r="J23">
        <v>3.5032949930507484E-2</v>
      </c>
      <c r="K23">
        <v>1616.0261603793267</v>
      </c>
      <c r="L23">
        <v>9.5202010384088487E-2</v>
      </c>
    </row>
    <row r="24" spans="1:12" x14ac:dyDescent="0.25">
      <c r="A24" t="s">
        <v>78</v>
      </c>
      <c r="B24">
        <v>0.17016488112940584</v>
      </c>
      <c r="C24">
        <v>1615.2404153117191</v>
      </c>
      <c r="D24">
        <v>0.1431744478795608</v>
      </c>
      <c r="E24" t="s">
        <v>79</v>
      </c>
      <c r="F24">
        <v>0.20286129535762631</v>
      </c>
      <c r="G24">
        <v>2391.2317183240311</v>
      </c>
      <c r="H24">
        <v>0.12485739937196716</v>
      </c>
      <c r="I24" t="s">
        <v>80</v>
      </c>
      <c r="J24">
        <v>0.12352099590140905</v>
      </c>
      <c r="K24">
        <v>4135.9446895905257</v>
      </c>
      <c r="L24">
        <v>0.10381284106954713</v>
      </c>
    </row>
    <row r="25" spans="1:12" x14ac:dyDescent="0.25">
      <c r="A25" t="s">
        <v>81</v>
      </c>
      <c r="B25">
        <v>2.5946416929274199E-2</v>
      </c>
      <c r="C25">
        <v>1087.3166006183665</v>
      </c>
      <c r="D25">
        <v>5.6849011391737259E-2</v>
      </c>
      <c r="E25" t="s">
        <v>82</v>
      </c>
      <c r="F25">
        <v>5.3479096480450385E-2</v>
      </c>
      <c r="G25">
        <v>734.04403442506714</v>
      </c>
      <c r="H25">
        <v>0.22589820859012733</v>
      </c>
      <c r="I25" t="s">
        <v>83</v>
      </c>
      <c r="J25">
        <v>4.3697377766097903E-2</v>
      </c>
      <c r="K25">
        <v>1024.7918471778235</v>
      </c>
      <c r="L25">
        <v>0.31695420387507056</v>
      </c>
    </row>
    <row r="26" spans="1:12" x14ac:dyDescent="0.25">
      <c r="A26" t="s">
        <v>84</v>
      </c>
      <c r="B26">
        <v>0.10801882900655757</v>
      </c>
      <c r="C26">
        <v>1509.8578688246675</v>
      </c>
      <c r="D26">
        <v>0.33501792239846662</v>
      </c>
      <c r="E26" t="s">
        <v>85</v>
      </c>
      <c r="F26">
        <v>0.17738511095375703</v>
      </c>
      <c r="G26">
        <v>115.52538490030928</v>
      </c>
      <c r="H26">
        <v>0.58433341619990276</v>
      </c>
      <c r="I26" t="s">
        <v>86</v>
      </c>
      <c r="J26">
        <v>0.10483441470491173</v>
      </c>
      <c r="K26">
        <v>782.87132148463161</v>
      </c>
      <c r="L26">
        <v>0.53474316250030718</v>
      </c>
    </row>
    <row r="27" spans="1:12" x14ac:dyDescent="0.25">
      <c r="A27" t="s">
        <v>87</v>
      </c>
      <c r="B27">
        <v>0.76285011502804856</v>
      </c>
      <c r="C27">
        <v>6473.3376430830458</v>
      </c>
      <c r="D27">
        <v>0.3775497929454863</v>
      </c>
      <c r="E27" t="s">
        <v>88</v>
      </c>
      <c r="F27">
        <v>0.58952370390617037</v>
      </c>
      <c r="G27">
        <v>8352.2081732493134</v>
      </c>
      <c r="H27">
        <v>0.17809725877594829</v>
      </c>
      <c r="I27" t="s">
        <v>89</v>
      </c>
      <c r="J27">
        <v>1.0358020970721014</v>
      </c>
      <c r="K27">
        <v>-5.7604337184176231</v>
      </c>
      <c r="L27">
        <v>0.30529767549374565</v>
      </c>
    </row>
    <row r="28" spans="1:12" x14ac:dyDescent="0.25">
      <c r="A28" t="s">
        <v>90</v>
      </c>
      <c r="B28">
        <v>0.16331985768983917</v>
      </c>
      <c r="C28">
        <v>4629.2966548093837</v>
      </c>
      <c r="D28">
        <v>0.16536522363786965</v>
      </c>
      <c r="E28" t="s">
        <v>91</v>
      </c>
      <c r="F28">
        <v>0.19682430676859522</v>
      </c>
      <c r="G28">
        <v>3717.6732667256447</v>
      </c>
      <c r="H28">
        <v>0.18545233228666103</v>
      </c>
      <c r="I28" t="s">
        <v>92</v>
      </c>
      <c r="J28">
        <v>0.13216163688053009</v>
      </c>
      <c r="K28">
        <v>5822.0012950147438</v>
      </c>
      <c r="L28">
        <v>0.16490743248211848</v>
      </c>
    </row>
    <row r="29" spans="1:12" x14ac:dyDescent="0.25">
      <c r="A29" t="s">
        <v>93</v>
      </c>
      <c r="B29">
        <v>6.4186442298143159E-2</v>
      </c>
      <c r="C29">
        <v>-494.91140839395621</v>
      </c>
      <c r="D29">
        <v>0.18343479109440541</v>
      </c>
      <c r="E29" t="s">
        <v>94</v>
      </c>
      <c r="F29">
        <v>6.4149856431402377E-2</v>
      </c>
      <c r="G29">
        <v>-94.384553062354641</v>
      </c>
      <c r="H29">
        <v>0.29259393489061669</v>
      </c>
      <c r="I29" t="s">
        <v>95</v>
      </c>
      <c r="J29">
        <v>6.5363093159288649E-2</v>
      </c>
      <c r="K29">
        <v>-324.55953219224978</v>
      </c>
      <c r="L29">
        <v>0.36946744774427165</v>
      </c>
    </row>
    <row r="30" spans="1:12" x14ac:dyDescent="0.25">
      <c r="A30" t="s">
        <v>96</v>
      </c>
      <c r="B30">
        <v>1.4743638317391599E-2</v>
      </c>
      <c r="C30">
        <v>810.64105523528019</v>
      </c>
      <c r="D30">
        <v>0.10592431989661288</v>
      </c>
      <c r="E30" t="s">
        <v>97</v>
      </c>
      <c r="F30">
        <v>1.8626267019532336E-2</v>
      </c>
      <c r="G30">
        <v>860.70801505696795</v>
      </c>
      <c r="H30">
        <v>0.10201995738190761</v>
      </c>
      <c r="I30" t="s">
        <v>98</v>
      </c>
      <c r="J30">
        <v>2.4783679924205035E-2</v>
      </c>
      <c r="K30">
        <v>722.67699774925529</v>
      </c>
      <c r="L30">
        <v>0.10947739378163091</v>
      </c>
    </row>
    <row r="31" spans="1:12" x14ac:dyDescent="0.25">
      <c r="A31" t="s">
        <v>99</v>
      </c>
      <c r="B31">
        <v>2.6670608804810456E-2</v>
      </c>
      <c r="C31">
        <v>3352.7640519513752</v>
      </c>
      <c r="D31">
        <v>1.4594473940956365E-2</v>
      </c>
      <c r="E31" t="s">
        <v>100</v>
      </c>
      <c r="F31">
        <v>7.0040741548412486E-2</v>
      </c>
      <c r="G31">
        <v>2038.9776376010452</v>
      </c>
      <c r="H31">
        <v>7.8433114447520547E-2</v>
      </c>
      <c r="I31" t="s">
        <v>101</v>
      </c>
      <c r="J31">
        <v>0.11224697030046296</v>
      </c>
      <c r="K31">
        <v>779.85348301818726</v>
      </c>
      <c r="L31">
        <v>0.20388166534576913</v>
      </c>
    </row>
    <row r="32" spans="1:12" x14ac:dyDescent="0.25">
      <c r="A32" t="s">
        <v>102</v>
      </c>
      <c r="B32">
        <v>3.4936101064760035E-2</v>
      </c>
      <c r="C32">
        <v>831.9279116289448</v>
      </c>
      <c r="D32">
        <v>0.24075203338507134</v>
      </c>
      <c r="E32" t="s">
        <v>103</v>
      </c>
      <c r="F32">
        <v>4.2593477894132974E-2</v>
      </c>
      <c r="G32">
        <v>1297.5946490286067</v>
      </c>
      <c r="H32">
        <v>0.15057196416772978</v>
      </c>
      <c r="I32" t="s">
        <v>104</v>
      </c>
      <c r="J32">
        <v>5.8062037953337746E-2</v>
      </c>
      <c r="K32">
        <v>883.09041702288971</v>
      </c>
      <c r="L32">
        <v>0.22969767071960379</v>
      </c>
    </row>
    <row r="33" spans="1:12" x14ac:dyDescent="0.25">
      <c r="A33" t="s">
        <v>105</v>
      </c>
      <c r="B33">
        <v>3.8410607917799648E-2</v>
      </c>
      <c r="C33">
        <v>2843.0316862005152</v>
      </c>
      <c r="D33">
        <v>0.11202086507531872</v>
      </c>
      <c r="E33" t="s">
        <v>106</v>
      </c>
      <c r="F33">
        <v>4.3812763405712711E-2</v>
      </c>
      <c r="G33">
        <v>4264.440496188633</v>
      </c>
      <c r="H33">
        <v>0.19390684301205907</v>
      </c>
      <c r="I33" t="s">
        <v>107</v>
      </c>
      <c r="J33">
        <v>2.7898918282476447E-2</v>
      </c>
      <c r="K33">
        <v>2200.5053543279992</v>
      </c>
      <c r="L33">
        <v>0.12709055309987327</v>
      </c>
    </row>
    <row r="34" spans="1:12" x14ac:dyDescent="0.25">
      <c r="A34" t="s">
        <v>108</v>
      </c>
      <c r="B34">
        <v>0.18321304357537702</v>
      </c>
      <c r="C34">
        <v>2435.2417153923143</v>
      </c>
      <c r="D34">
        <v>0.4797861794376318</v>
      </c>
      <c r="E34" t="s">
        <v>109</v>
      </c>
      <c r="F34">
        <v>0.2666099372746461</v>
      </c>
      <c r="G34">
        <v>2877.8467062171371</v>
      </c>
      <c r="H34">
        <v>0.41438541214486435</v>
      </c>
      <c r="I34" t="s">
        <v>110</v>
      </c>
      <c r="J34">
        <v>0.21528715302103701</v>
      </c>
      <c r="K34">
        <v>1624.3837952679912</v>
      </c>
      <c r="L34">
        <v>0.3873344702298599</v>
      </c>
    </row>
    <row r="35" spans="1:12" x14ac:dyDescent="0.25">
      <c r="A35" t="s">
        <v>111</v>
      </c>
      <c r="B35">
        <v>0.24469554850874609</v>
      </c>
      <c r="C35">
        <v>-2072.6074965572434</v>
      </c>
      <c r="D35">
        <v>0.43142821065812964</v>
      </c>
      <c r="E35" t="s">
        <v>112</v>
      </c>
      <c r="F35">
        <v>0.15260074869358606</v>
      </c>
      <c r="G35">
        <v>-52.371592617244318</v>
      </c>
      <c r="H35">
        <v>0.38321997741312552</v>
      </c>
      <c r="I35" t="s">
        <v>113</v>
      </c>
      <c r="J35">
        <v>0.12365700163048407</v>
      </c>
      <c r="K35">
        <v>863.79752495214939</v>
      </c>
      <c r="L35">
        <v>0.35189742381787603</v>
      </c>
    </row>
    <row r="36" spans="1:12" x14ac:dyDescent="0.25">
      <c r="A36" t="s">
        <v>114</v>
      </c>
      <c r="B36">
        <v>3.9766215387920481E-2</v>
      </c>
      <c r="C36">
        <v>1422.9786071369917</v>
      </c>
      <c r="D36">
        <v>0.23368457399949438</v>
      </c>
      <c r="E36" t="s">
        <v>115</v>
      </c>
      <c r="F36">
        <v>3.80686611442905E-2</v>
      </c>
      <c r="G36">
        <v>2387.7458257219364</v>
      </c>
      <c r="H36">
        <v>9.2180594485587908E-2</v>
      </c>
      <c r="I36" t="s">
        <v>116</v>
      </c>
      <c r="J36">
        <v>3.5508255394651626E-2</v>
      </c>
      <c r="K36">
        <v>1841.2847402231612</v>
      </c>
      <c r="L36">
        <v>0.26059558671176764</v>
      </c>
    </row>
    <row r="37" spans="1:12" x14ac:dyDescent="0.25">
      <c r="A37" t="s">
        <v>117</v>
      </c>
      <c r="B37">
        <v>2.6708707694199901E-2</v>
      </c>
      <c r="C37">
        <v>543.62219526843614</v>
      </c>
      <c r="D37">
        <v>0.12418425140039324</v>
      </c>
      <c r="E37" t="s">
        <v>118</v>
      </c>
      <c r="F37">
        <v>1.9213000291933846E-2</v>
      </c>
      <c r="G37">
        <v>1434.782809133696</v>
      </c>
      <c r="H37">
        <v>6.5690383516117778E-2</v>
      </c>
      <c r="I37" t="s">
        <v>119</v>
      </c>
      <c r="J37">
        <v>1.9453905523733873E-2</v>
      </c>
      <c r="K37">
        <v>1089.9025235498727</v>
      </c>
      <c r="L37">
        <v>5.7023538097893178E-2</v>
      </c>
    </row>
    <row r="38" spans="1:12" x14ac:dyDescent="0.25">
      <c r="A38" t="s">
        <v>120</v>
      </c>
      <c r="B38">
        <v>3.2692999932050583E-2</v>
      </c>
      <c r="C38">
        <v>1248.7078754020702</v>
      </c>
      <c r="D38">
        <v>0.10132841367603385</v>
      </c>
      <c r="E38" t="s">
        <v>121</v>
      </c>
      <c r="F38">
        <v>2.5960032166690558E-2</v>
      </c>
      <c r="G38">
        <v>3866.5011015354967</v>
      </c>
      <c r="H38">
        <v>2.8153918713051729E-2</v>
      </c>
      <c r="I38" t="s">
        <v>122</v>
      </c>
      <c r="J38">
        <v>3.4524756718814102E-2</v>
      </c>
      <c r="K38">
        <v>2716.2260963457434</v>
      </c>
      <c r="L38">
        <v>3.6661096858113362E-2</v>
      </c>
    </row>
    <row r="39" spans="1:12" x14ac:dyDescent="0.25">
      <c r="A39" t="s">
        <v>123</v>
      </c>
      <c r="B39">
        <v>0.59880584509920654</v>
      </c>
      <c r="C39">
        <v>-909.7170653258321</v>
      </c>
      <c r="D39">
        <v>0.72401670699571352</v>
      </c>
      <c r="E39" t="s">
        <v>124</v>
      </c>
      <c r="F39">
        <v>0.97820120726634485</v>
      </c>
      <c r="G39">
        <v>-2355.7611546638859</v>
      </c>
      <c r="H39">
        <v>0.73308527286905378</v>
      </c>
      <c r="I39" t="s">
        <v>125</v>
      </c>
      <c r="J39">
        <v>1.0505850314718017</v>
      </c>
      <c r="K39">
        <v>-2705.3547401560204</v>
      </c>
      <c r="L39">
        <v>0.8612253281063823</v>
      </c>
    </row>
    <row r="40" spans="1:12" x14ac:dyDescent="0.25">
      <c r="A40" t="s">
        <v>126</v>
      </c>
      <c r="B40">
        <v>9.5368438571188999E-2</v>
      </c>
      <c r="C40">
        <v>1627.646359668179</v>
      </c>
      <c r="D40">
        <v>0.28509927525732115</v>
      </c>
      <c r="E40" t="s">
        <v>127</v>
      </c>
      <c r="F40">
        <v>8.4519781634263089E-2</v>
      </c>
      <c r="G40">
        <v>2720.4660038359821</v>
      </c>
      <c r="H40">
        <v>0.10968135206162211</v>
      </c>
      <c r="I40" t="s">
        <v>128</v>
      </c>
      <c r="J40">
        <v>0.12273711173215288</v>
      </c>
      <c r="K40">
        <v>1152.3287086113335</v>
      </c>
      <c r="L40">
        <v>0.22777384760173913</v>
      </c>
    </row>
    <row r="41" spans="1:12" x14ac:dyDescent="0.25">
      <c r="A41" t="s">
        <v>129</v>
      </c>
      <c r="B41">
        <v>0.16003569203471565</v>
      </c>
      <c r="C41">
        <v>1877.4832896410453</v>
      </c>
      <c r="D41">
        <v>0.33814184939095271</v>
      </c>
      <c r="E41" t="s">
        <v>130</v>
      </c>
      <c r="F41">
        <v>0.31083013475601445</v>
      </c>
      <c r="G41">
        <v>336.72646836478987</v>
      </c>
      <c r="H41">
        <v>0.4475516267343479</v>
      </c>
      <c r="I41" t="s">
        <v>131</v>
      </c>
      <c r="J41">
        <v>0.19831539466802095</v>
      </c>
      <c r="K41">
        <v>491.49292194097973</v>
      </c>
      <c r="L41">
        <v>0.33384876932248186</v>
      </c>
    </row>
    <row r="42" spans="1:12" x14ac:dyDescent="0.25">
      <c r="A42" t="s">
        <v>132</v>
      </c>
      <c r="B42">
        <v>3.3068583130867975E-2</v>
      </c>
      <c r="C42">
        <v>594.28614533539167</v>
      </c>
      <c r="D42">
        <v>8.497071290909608E-2</v>
      </c>
      <c r="E42" t="s">
        <v>133</v>
      </c>
      <c r="F42">
        <v>4.7619140163556298E-2</v>
      </c>
      <c r="G42">
        <v>675.70562721453268</v>
      </c>
      <c r="H42">
        <v>0.15424515125088589</v>
      </c>
      <c r="I42" t="s">
        <v>134</v>
      </c>
      <c r="J42">
        <v>5.6548399802921541E-2</v>
      </c>
      <c r="K42">
        <v>447.44063545204915</v>
      </c>
      <c r="L42">
        <v>0.11511181448277963</v>
      </c>
    </row>
    <row r="43" spans="1:12" x14ac:dyDescent="0.25">
      <c r="A43" t="s">
        <v>135</v>
      </c>
      <c r="B43">
        <v>0.13082450222475256</v>
      </c>
      <c r="C43">
        <v>1566.7668929336623</v>
      </c>
      <c r="D43">
        <v>0.34565915258955637</v>
      </c>
      <c r="E43" t="s">
        <v>136</v>
      </c>
      <c r="F43">
        <v>5.7196428784409441E-2</v>
      </c>
      <c r="G43">
        <v>2269.5419223779936</v>
      </c>
      <c r="H43">
        <v>0.11402871921745961</v>
      </c>
      <c r="I43" t="s">
        <v>137</v>
      </c>
      <c r="J43">
        <v>7.5712445196285283E-2</v>
      </c>
      <c r="K43">
        <v>1487.8515332504605</v>
      </c>
      <c r="L43">
        <v>0.22169110485870136</v>
      </c>
    </row>
    <row r="44" spans="1:12" x14ac:dyDescent="0.25">
      <c r="A44" t="s">
        <v>138</v>
      </c>
      <c r="B44">
        <v>4.8084293333748793E-2</v>
      </c>
      <c r="C44">
        <v>3131.5827504672325</v>
      </c>
      <c r="D44">
        <v>2.7742125351986391E-2</v>
      </c>
      <c r="E44" t="s">
        <v>139</v>
      </c>
      <c r="F44">
        <v>6.5728736871185967E-2</v>
      </c>
      <c r="G44">
        <v>2044.34022886189</v>
      </c>
      <c r="H44">
        <v>0.12250242973481218</v>
      </c>
      <c r="I44" t="s">
        <v>140</v>
      </c>
      <c r="J44">
        <v>0.12306383170644207</v>
      </c>
      <c r="K44">
        <v>1201.0830189164528</v>
      </c>
      <c r="L44">
        <v>0.1493979015355994</v>
      </c>
    </row>
    <row r="45" spans="1:12" x14ac:dyDescent="0.25">
      <c r="A45" t="s">
        <v>141</v>
      </c>
      <c r="B45">
        <v>4.1034912614602737E-2</v>
      </c>
      <c r="C45">
        <v>132.04736931660332</v>
      </c>
      <c r="D45">
        <v>0.20863495576949442</v>
      </c>
      <c r="E45" t="s">
        <v>142</v>
      </c>
      <c r="F45">
        <v>1.8881858502207846E-2</v>
      </c>
      <c r="G45">
        <v>1505.8763624137948</v>
      </c>
      <c r="H45">
        <v>2.1375146043683846E-2</v>
      </c>
      <c r="I45" t="s">
        <v>143</v>
      </c>
      <c r="J45">
        <v>2.3817479253639137E-2</v>
      </c>
      <c r="K45">
        <v>1093.5917110345063</v>
      </c>
      <c r="L45">
        <v>6.9308806101149645E-2</v>
      </c>
    </row>
    <row r="46" spans="1:12" x14ac:dyDescent="0.25">
      <c r="A46" t="s">
        <v>144</v>
      </c>
      <c r="B46">
        <v>3.202730985894383E-2</v>
      </c>
      <c r="C46">
        <v>1524.5225302577956</v>
      </c>
      <c r="D46">
        <v>4.3152643997426909E-2</v>
      </c>
      <c r="E46" t="s">
        <v>145</v>
      </c>
      <c r="F46">
        <v>3.3191103944079453E-2</v>
      </c>
      <c r="G46">
        <v>1718.5216576612047</v>
      </c>
      <c r="H46">
        <v>7.5205847346693999E-2</v>
      </c>
      <c r="I46" t="s">
        <v>146</v>
      </c>
      <c r="J46">
        <v>7.7214818358433815E-2</v>
      </c>
      <c r="K46">
        <v>818.92822743736667</v>
      </c>
      <c r="L46">
        <v>0.20837035303299867</v>
      </c>
    </row>
    <row r="47" spans="1:12" x14ac:dyDescent="0.25">
      <c r="A47" t="s">
        <v>147</v>
      </c>
      <c r="B47">
        <v>4.7024888077027857E-2</v>
      </c>
      <c r="C47">
        <v>1340.7580432191551</v>
      </c>
      <c r="D47">
        <v>0.11796873817805542</v>
      </c>
      <c r="E47" t="s">
        <v>148</v>
      </c>
      <c r="F47">
        <v>0.14544103907733025</v>
      </c>
      <c r="G47">
        <v>1536.0387788917521</v>
      </c>
      <c r="H47">
        <v>0.18278930430513607</v>
      </c>
      <c r="I47" t="s">
        <v>149</v>
      </c>
      <c r="J47">
        <v>4.6280689235616311E-2</v>
      </c>
      <c r="K47">
        <v>2680.9883529169724</v>
      </c>
      <c r="L47">
        <v>3.2718396364038171E-2</v>
      </c>
    </row>
    <row r="48" spans="1:12" x14ac:dyDescent="0.25">
      <c r="A48" t="s">
        <v>150</v>
      </c>
      <c r="B48">
        <v>4.2061971329846556E-2</v>
      </c>
      <c r="C48">
        <v>625.67593995045058</v>
      </c>
      <c r="D48">
        <v>0.42275947746632592</v>
      </c>
      <c r="E48" t="s">
        <v>151</v>
      </c>
      <c r="F48">
        <v>3.8265261693718182E-2</v>
      </c>
      <c r="G48">
        <v>1305.3790929910865</v>
      </c>
      <c r="H48">
        <v>0.1594340192948358</v>
      </c>
      <c r="I48" t="s">
        <v>152</v>
      </c>
      <c r="J48">
        <v>6.2020574295156644E-2</v>
      </c>
      <c r="K48">
        <v>46.532715896254572</v>
      </c>
      <c r="L48">
        <v>0.3257547736342008</v>
      </c>
    </row>
    <row r="49" spans="1:12" x14ac:dyDescent="0.25">
      <c r="A49" t="s">
        <v>153</v>
      </c>
      <c r="B49">
        <v>6.7566134825138097E-2</v>
      </c>
      <c r="C49">
        <v>1664.639606736886</v>
      </c>
      <c r="D49">
        <v>0.10770386806771282</v>
      </c>
      <c r="E49" t="s">
        <v>154</v>
      </c>
      <c r="F49">
        <v>2.2017648672926535E-2</v>
      </c>
      <c r="G49">
        <v>4650.5968153890117</v>
      </c>
      <c r="H49">
        <v>1.1446203319765536E-2</v>
      </c>
      <c r="I49" t="s">
        <v>155</v>
      </c>
      <c r="J49">
        <v>4.8919114674624481E-2</v>
      </c>
      <c r="K49">
        <v>1527.3025462385488</v>
      </c>
      <c r="L49">
        <v>0.10421836290516118</v>
      </c>
    </row>
    <row r="50" spans="1:12" x14ac:dyDescent="0.25">
      <c r="A50" t="s">
        <v>156</v>
      </c>
      <c r="B50">
        <v>7.8157648777017627E-2</v>
      </c>
      <c r="C50">
        <v>4878.3778586122662</v>
      </c>
      <c r="D50">
        <v>4.149346511966967E-2</v>
      </c>
      <c r="E50" t="s">
        <v>157</v>
      </c>
      <c r="F50">
        <v>-1.4669637993957789E-2</v>
      </c>
      <c r="G50">
        <v>7873.2193010574947</v>
      </c>
      <c r="H50">
        <v>9.0005863502964356E-3</v>
      </c>
      <c r="I50" t="s">
        <v>158</v>
      </c>
      <c r="J50">
        <v>0.11452223831204068</v>
      </c>
      <c r="K50">
        <v>5431.8864117181429</v>
      </c>
      <c r="L50">
        <v>4.0339924117654302E-2</v>
      </c>
    </row>
    <row r="51" spans="1:12" x14ac:dyDescent="0.25">
      <c r="A51" t="s">
        <v>159</v>
      </c>
      <c r="B51">
        <v>8.7779871535635615E-2</v>
      </c>
      <c r="C51">
        <v>759.44896220554665</v>
      </c>
      <c r="D51">
        <v>0.24047574422737727</v>
      </c>
      <c r="E51" t="s">
        <v>160</v>
      </c>
      <c r="F51">
        <v>7.1845558802060727E-2</v>
      </c>
      <c r="G51">
        <v>692.2988641152341</v>
      </c>
      <c r="H51">
        <v>0.16247075649845233</v>
      </c>
      <c r="I51" t="s">
        <v>161</v>
      </c>
      <c r="J51">
        <v>5.1883871013772315E-2</v>
      </c>
      <c r="K51">
        <v>1329.9275026659634</v>
      </c>
      <c r="L51">
        <v>0.15525694189330863</v>
      </c>
    </row>
    <row r="52" spans="1:12" x14ac:dyDescent="0.25">
      <c r="A52" t="s">
        <v>162</v>
      </c>
      <c r="B52">
        <v>6.6456354768253137E-2</v>
      </c>
      <c r="C52">
        <v>1440.1845961459278</v>
      </c>
      <c r="D52">
        <v>0.10812303168951454</v>
      </c>
      <c r="E52" t="s">
        <v>163</v>
      </c>
      <c r="F52">
        <v>5.9761638102507862E-2</v>
      </c>
      <c r="G52">
        <v>3051.6961697915544</v>
      </c>
      <c r="H52">
        <v>6.9271707682988515E-2</v>
      </c>
      <c r="I52" t="s">
        <v>164</v>
      </c>
      <c r="J52">
        <v>2.9140410924950667E-2</v>
      </c>
      <c r="K52">
        <v>3870.1749568359332</v>
      </c>
      <c r="L52">
        <v>3.3481571293734524E-2</v>
      </c>
    </row>
    <row r="53" spans="1:12" x14ac:dyDescent="0.25">
      <c r="A53" t="s">
        <v>165</v>
      </c>
      <c r="B53">
        <v>0.21881374326677361</v>
      </c>
      <c r="C53">
        <v>2796.8915501021011</v>
      </c>
      <c r="D53">
        <v>0.13707544823723128</v>
      </c>
      <c r="E53" t="s">
        <v>166</v>
      </c>
      <c r="F53">
        <v>0.16277939721175477</v>
      </c>
      <c r="G53">
        <v>3904.9923030113796</v>
      </c>
      <c r="H53">
        <v>8.3638228064152775E-2</v>
      </c>
      <c r="I53" t="s">
        <v>167</v>
      </c>
      <c r="J53">
        <v>0.19482922047936929</v>
      </c>
      <c r="K53">
        <v>4362.7588740338961</v>
      </c>
      <c r="L53">
        <v>0.12500211515247839</v>
      </c>
    </row>
    <row r="54" spans="1:12" x14ac:dyDescent="0.25">
      <c r="A54" t="s">
        <v>168</v>
      </c>
      <c r="B54">
        <v>6.9060906706782041E-2</v>
      </c>
      <c r="C54">
        <v>1773.4960723282413</v>
      </c>
      <c r="D54">
        <v>0.20699969326810752</v>
      </c>
      <c r="E54" t="s">
        <v>169</v>
      </c>
      <c r="F54">
        <v>9.3278173212690552E-2</v>
      </c>
      <c r="G54">
        <v>1985.4529583871638</v>
      </c>
      <c r="H54">
        <v>0.23022019462879861</v>
      </c>
      <c r="I54" t="s">
        <v>170</v>
      </c>
      <c r="J54">
        <v>8.4063281959493766E-2</v>
      </c>
      <c r="K54">
        <v>1507.4678837273887</v>
      </c>
      <c r="L54">
        <v>0.30191616622324013</v>
      </c>
    </row>
    <row r="55" spans="1:12" x14ac:dyDescent="0.25">
      <c r="A55" t="s">
        <v>171</v>
      </c>
      <c r="B55">
        <v>2.147809528414945E-2</v>
      </c>
      <c r="C55">
        <v>1713.5299304418536</v>
      </c>
      <c r="D55">
        <v>5.3869563007568511E-2</v>
      </c>
      <c r="E55" t="s">
        <v>172</v>
      </c>
      <c r="F55">
        <v>3.6780882606361975E-2</v>
      </c>
      <c r="G55">
        <v>1698.7125844141456</v>
      </c>
      <c r="H55">
        <v>7.6805836206219613E-2</v>
      </c>
      <c r="I55" t="s">
        <v>173</v>
      </c>
      <c r="J55">
        <v>5.8991050906064622E-2</v>
      </c>
      <c r="K55">
        <v>1232.3232327725016</v>
      </c>
      <c r="L55">
        <v>9.5374302248165455E-2</v>
      </c>
    </row>
    <row r="56" spans="1:12" x14ac:dyDescent="0.25">
      <c r="A56" t="s">
        <v>174</v>
      </c>
      <c r="B56">
        <v>9.032517473061849E-2</v>
      </c>
      <c r="C56">
        <v>465.29039240307151</v>
      </c>
      <c r="D56">
        <v>0.34851164374778287</v>
      </c>
      <c r="E56" t="s">
        <v>175</v>
      </c>
      <c r="F56">
        <v>0.10680278536661543</v>
      </c>
      <c r="G56">
        <v>960.33108193356509</v>
      </c>
      <c r="H56">
        <v>0.15271899339324713</v>
      </c>
      <c r="I56" t="s">
        <v>176</v>
      </c>
      <c r="J56">
        <v>6.6331913266090586E-2</v>
      </c>
      <c r="K56">
        <v>1878.7388575420109</v>
      </c>
      <c r="L56">
        <v>0.28512591553299949</v>
      </c>
    </row>
    <row r="57" spans="1:12" x14ac:dyDescent="0.25">
      <c r="A57" t="s">
        <v>177</v>
      </c>
      <c r="B57">
        <v>0.22376418915696736</v>
      </c>
      <c r="C57">
        <v>4123.347070447232</v>
      </c>
      <c r="D57">
        <v>0.46622827986852355</v>
      </c>
      <c r="E57" t="s">
        <v>178</v>
      </c>
      <c r="F57">
        <v>0.15877020515533041</v>
      </c>
      <c r="G57">
        <v>4926.3889036060364</v>
      </c>
      <c r="H57">
        <v>0.24955706900261554</v>
      </c>
      <c r="I57" t="s">
        <v>179</v>
      </c>
      <c r="J57">
        <v>0.21595073140472101</v>
      </c>
      <c r="K57">
        <v>2822.1636936253381</v>
      </c>
      <c r="L57">
        <v>0.20036671505928982</v>
      </c>
    </row>
    <row r="58" spans="1:12" x14ac:dyDescent="0.25">
      <c r="A58" t="s">
        <v>180</v>
      </c>
      <c r="B58">
        <v>7.5038124901281353E-2</v>
      </c>
      <c r="C58">
        <v>5102.3674435129942</v>
      </c>
      <c r="D58">
        <v>9.8397283562062232E-2</v>
      </c>
      <c r="E58" t="s">
        <v>181</v>
      </c>
      <c r="F58">
        <v>5.8007689999525019E-2</v>
      </c>
      <c r="G58">
        <v>8278.2019429698212</v>
      </c>
      <c r="H58">
        <v>5.6657755378396124E-2</v>
      </c>
      <c r="I58" t="s">
        <v>182</v>
      </c>
      <c r="J58">
        <v>6.4484804757409739E-2</v>
      </c>
      <c r="K58">
        <v>8582.1820975425617</v>
      </c>
      <c r="L58">
        <v>4.3790259165339629E-2</v>
      </c>
    </row>
    <row r="59" spans="1:12" x14ac:dyDescent="0.25">
      <c r="A59" t="s">
        <v>183</v>
      </c>
      <c r="B59">
        <v>0.79614325677407305</v>
      </c>
      <c r="C59">
        <v>13957.378362651263</v>
      </c>
      <c r="D59">
        <v>0.1978858818321223</v>
      </c>
      <c r="E59" t="s">
        <v>184</v>
      </c>
      <c r="F59">
        <v>0.72135411426791829</v>
      </c>
      <c r="G59">
        <v>4297.4423032520926</v>
      </c>
      <c r="H59">
        <v>0.13497682986047987</v>
      </c>
      <c r="I59" t="s">
        <v>185</v>
      </c>
      <c r="J59">
        <v>0.35855384947389485</v>
      </c>
      <c r="K59">
        <v>15978.748198208164</v>
      </c>
      <c r="L59">
        <v>7.4736472409342558E-2</v>
      </c>
    </row>
    <row r="60" spans="1:12" x14ac:dyDescent="0.25">
      <c r="A60" t="s">
        <v>186</v>
      </c>
      <c r="B60">
        <v>9.8009074442139077E-2</v>
      </c>
      <c r="C60">
        <v>836.74164780291267</v>
      </c>
      <c r="D60">
        <v>0.40389571459522666</v>
      </c>
      <c r="E60" t="s">
        <v>187</v>
      </c>
      <c r="F60">
        <v>2.3527749152634617E-2</v>
      </c>
      <c r="G60">
        <v>1125.8764908854848</v>
      </c>
      <c r="H60">
        <v>0.15022421669799146</v>
      </c>
      <c r="I60" t="s">
        <v>188</v>
      </c>
      <c r="J60">
        <v>5.7502567602068448E-2</v>
      </c>
      <c r="K60">
        <v>674.21709546335842</v>
      </c>
      <c r="L60">
        <v>0.30643316146346644</v>
      </c>
    </row>
    <row r="61" spans="1:12" x14ac:dyDescent="0.25">
      <c r="A61" t="s">
        <v>189</v>
      </c>
      <c r="B61">
        <v>0.16254735097137438</v>
      </c>
      <c r="C61">
        <v>2183.710772878821</v>
      </c>
      <c r="D61">
        <v>0.26925725264674727</v>
      </c>
      <c r="E61" t="s">
        <v>190</v>
      </c>
      <c r="F61">
        <v>0.15590578830552218</v>
      </c>
      <c r="G61">
        <v>1396.5030233195118</v>
      </c>
      <c r="H61">
        <v>0.24058312221901756</v>
      </c>
      <c r="I61" t="s">
        <v>191</v>
      </c>
      <c r="J61">
        <v>0.10004757869377223</v>
      </c>
      <c r="K61">
        <v>1606.3558660707993</v>
      </c>
      <c r="L61">
        <v>0.27606330361064457</v>
      </c>
    </row>
    <row r="62" spans="1:12" x14ac:dyDescent="0.25">
      <c r="A62" t="s">
        <v>192</v>
      </c>
      <c r="B62">
        <v>9.8529290424914082E-2</v>
      </c>
      <c r="C62">
        <v>431.96750810002533</v>
      </c>
      <c r="D62">
        <v>0.4457868431973887</v>
      </c>
      <c r="E62" t="s">
        <v>193</v>
      </c>
      <c r="F62">
        <v>4.9330769271762373E-2</v>
      </c>
      <c r="G62">
        <v>806.34600172473756</v>
      </c>
      <c r="H62">
        <v>0.16643718777199779</v>
      </c>
      <c r="I62" t="s">
        <v>194</v>
      </c>
      <c r="J62">
        <v>6.1641860240923808E-2</v>
      </c>
      <c r="K62">
        <v>843.69510006820371</v>
      </c>
      <c r="L62">
        <v>0.20750020146195802</v>
      </c>
    </row>
    <row r="63" spans="1:12" x14ac:dyDescent="0.25">
      <c r="A63" t="s">
        <v>195</v>
      </c>
      <c r="B63">
        <v>9.1838247026537114E-3</v>
      </c>
      <c r="C63">
        <v>613.78340700427145</v>
      </c>
      <c r="D63">
        <v>8.5289098225306614E-2</v>
      </c>
      <c r="E63" t="s">
        <v>196</v>
      </c>
      <c r="F63">
        <v>2.88724573107896E-2</v>
      </c>
      <c r="G63">
        <v>723.57263157362706</v>
      </c>
      <c r="H63">
        <v>0.11039736216639617</v>
      </c>
      <c r="I63" t="s">
        <v>197</v>
      </c>
      <c r="J63">
        <v>3.5289065331293099E-2</v>
      </c>
      <c r="K63">
        <v>254.27696254678875</v>
      </c>
      <c r="L63">
        <v>0.12743018411477935</v>
      </c>
    </row>
    <row r="64" spans="1:12" x14ac:dyDescent="0.25">
      <c r="A64" t="s">
        <v>198</v>
      </c>
      <c r="B64">
        <v>3.6367780848241493E-2</v>
      </c>
      <c r="C64">
        <v>1171.567302622934</v>
      </c>
      <c r="D64">
        <v>0.12416534858884409</v>
      </c>
      <c r="E64" t="s">
        <v>199</v>
      </c>
      <c r="F64">
        <v>3.6132914372917893E-2</v>
      </c>
      <c r="G64">
        <v>1727.3894497420163</v>
      </c>
      <c r="H64">
        <v>9.7443103828204536E-2</v>
      </c>
      <c r="I64" t="s">
        <v>200</v>
      </c>
      <c r="J64">
        <v>3.751505335672696E-2</v>
      </c>
      <c r="K64">
        <v>1415.8509484950841</v>
      </c>
      <c r="L64">
        <v>0.26772791473976676</v>
      </c>
    </row>
    <row r="65" spans="1:12" x14ac:dyDescent="0.25">
      <c r="A65" t="s">
        <v>201</v>
      </c>
      <c r="B65">
        <v>2.6726791351804346E-2</v>
      </c>
      <c r="C65">
        <v>1483.375874273974</v>
      </c>
      <c r="D65">
        <v>7.8190267200974661E-2</v>
      </c>
      <c r="E65" t="s">
        <v>202</v>
      </c>
      <c r="F65">
        <v>8.270441389815671E-3</v>
      </c>
      <c r="G65">
        <v>1743.9278856713709</v>
      </c>
      <c r="H65">
        <v>2.0022586724146807E-2</v>
      </c>
      <c r="I65" t="s">
        <v>203</v>
      </c>
      <c r="J65">
        <v>5.5578913511584525E-2</v>
      </c>
      <c r="K65">
        <v>732.2352349729548</v>
      </c>
      <c r="L65">
        <v>0.23486388527757696</v>
      </c>
    </row>
    <row r="66" spans="1:12" x14ac:dyDescent="0.25">
      <c r="A66" t="s">
        <v>204</v>
      </c>
      <c r="B66">
        <v>5.6364923187632601E-2</v>
      </c>
      <c r="C66">
        <v>461.22321332885525</v>
      </c>
      <c r="D66">
        <v>0.15850876128350466</v>
      </c>
      <c r="E66" t="s">
        <v>205</v>
      </c>
      <c r="F66">
        <v>3.986906401599144E-2</v>
      </c>
      <c r="G66">
        <v>531.33440657613914</v>
      </c>
      <c r="H66">
        <v>5.3873518152892208E-2</v>
      </c>
      <c r="I66" t="s">
        <v>206</v>
      </c>
      <c r="J66">
        <v>6.9891133411526557E-2</v>
      </c>
      <c r="K66">
        <v>38.308897734479977</v>
      </c>
      <c r="L66">
        <v>0.32853943565126065</v>
      </c>
    </row>
    <row r="67" spans="1:12" x14ac:dyDescent="0.25">
      <c r="A67" t="s">
        <v>207</v>
      </c>
      <c r="B67">
        <v>1.4306574765080659E-2</v>
      </c>
      <c r="C67">
        <v>563.53190824325804</v>
      </c>
      <c r="D67">
        <v>6.4902148123780479E-2</v>
      </c>
      <c r="E67" t="s">
        <v>208</v>
      </c>
      <c r="F67">
        <v>1.8778566385303362E-2</v>
      </c>
      <c r="G67">
        <v>466.84870248407242</v>
      </c>
      <c r="H67">
        <v>5.1971421542888252E-2</v>
      </c>
      <c r="I67" t="s">
        <v>209</v>
      </c>
      <c r="J67">
        <v>2.201798299319712E-2</v>
      </c>
      <c r="K67">
        <v>553.82995839952184</v>
      </c>
      <c r="L67">
        <v>9.4483024666897175E-2</v>
      </c>
    </row>
    <row r="68" spans="1:12" x14ac:dyDescent="0.25">
      <c r="A68" t="s">
        <v>210</v>
      </c>
      <c r="B68">
        <v>1.0336403768229132E-2</v>
      </c>
      <c r="C68">
        <v>1019.7295236252675</v>
      </c>
      <c r="D68">
        <v>6.226090182863897E-2</v>
      </c>
      <c r="E68" t="s">
        <v>211</v>
      </c>
      <c r="F68">
        <v>4.7620231870630098E-3</v>
      </c>
      <c r="G68">
        <v>1889.9564509805864</v>
      </c>
      <c r="H68">
        <v>9.6033028515410956E-3</v>
      </c>
      <c r="I68" t="s">
        <v>212</v>
      </c>
      <c r="J68">
        <v>2.368889774091355E-2</v>
      </c>
      <c r="K68">
        <v>586.98286159257668</v>
      </c>
      <c r="L68">
        <v>0.20198015966976113</v>
      </c>
    </row>
    <row r="69" spans="1:12" x14ac:dyDescent="0.25">
      <c r="A69" t="s">
        <v>213</v>
      </c>
      <c r="B69">
        <v>1.9677224947709061E-2</v>
      </c>
      <c r="C69">
        <v>132.38925116008977</v>
      </c>
      <c r="D69">
        <v>0.19720896900104212</v>
      </c>
      <c r="E69" t="s">
        <v>214</v>
      </c>
      <c r="F69">
        <v>5.945532722783281E-3</v>
      </c>
      <c r="G69">
        <v>658.3026681617057</v>
      </c>
      <c r="H69">
        <v>3.1990147026586868E-2</v>
      </c>
      <c r="I69" t="s">
        <v>215</v>
      </c>
      <c r="J69">
        <v>4.3531503053981921E-3</v>
      </c>
      <c r="K69">
        <v>731.03349845649234</v>
      </c>
      <c r="L69">
        <v>4.0704055717896925E-2</v>
      </c>
    </row>
    <row r="70" spans="1:12" x14ac:dyDescent="0.25">
      <c r="A70" t="s">
        <v>216</v>
      </c>
      <c r="B70">
        <v>4.5649447095415192E-2</v>
      </c>
      <c r="C70">
        <v>3577.9410835764729</v>
      </c>
      <c r="D70">
        <v>9.0113483764480362E-2</v>
      </c>
      <c r="E70" t="s">
        <v>217</v>
      </c>
      <c r="F70">
        <v>7.6890913180182055E-2</v>
      </c>
      <c r="G70">
        <v>3950.4556512470208</v>
      </c>
      <c r="H70">
        <v>0.17569598502125905</v>
      </c>
      <c r="I70" t="s">
        <v>218</v>
      </c>
      <c r="J70">
        <v>7.9620900911287165E-2</v>
      </c>
      <c r="K70">
        <v>2655.1610772524523</v>
      </c>
      <c r="L70">
        <v>0.23477758265893955</v>
      </c>
    </row>
    <row r="71" spans="1:12" x14ac:dyDescent="0.25">
      <c r="A71" t="s">
        <v>219</v>
      </c>
      <c r="B71">
        <v>3.2285773107267331E-2</v>
      </c>
      <c r="C71">
        <v>1753.2520461726299</v>
      </c>
      <c r="D71">
        <v>3.8074767333355242E-2</v>
      </c>
      <c r="E71" t="s">
        <v>220</v>
      </c>
      <c r="F71">
        <v>2.7888926867517139E-2</v>
      </c>
      <c r="G71">
        <v>3657.5387305353706</v>
      </c>
      <c r="H71">
        <v>1.5963806752821608E-2</v>
      </c>
      <c r="I71" t="s">
        <v>221</v>
      </c>
      <c r="J71">
        <v>4.0020154873519863E-2</v>
      </c>
      <c r="K71">
        <v>1633.8281707720878</v>
      </c>
      <c r="L71">
        <v>8.0855053166053015E-2</v>
      </c>
    </row>
    <row r="72" spans="1:12" x14ac:dyDescent="0.25">
      <c r="A72" t="s">
        <v>222</v>
      </c>
      <c r="B72">
        <v>8.0727389143325196E-2</v>
      </c>
      <c r="C72">
        <v>728.56632881844052</v>
      </c>
      <c r="D72">
        <v>0.13934716874051312</v>
      </c>
      <c r="E72" t="s">
        <v>223</v>
      </c>
      <c r="F72">
        <v>4.9248326714775505E-2</v>
      </c>
      <c r="G72">
        <v>937.809393996621</v>
      </c>
      <c r="H72">
        <v>9.5344844714978949E-2</v>
      </c>
      <c r="I72" t="s">
        <v>224</v>
      </c>
      <c r="J72">
        <v>9.9875144705362073E-2</v>
      </c>
      <c r="K72">
        <v>309.60000735004286</v>
      </c>
      <c r="L72">
        <v>0.31911620406764929</v>
      </c>
    </row>
    <row r="73" spans="1:12" x14ac:dyDescent="0.25">
      <c r="A73" t="s">
        <v>225</v>
      </c>
      <c r="B73">
        <v>8.9034178379954212E-2</v>
      </c>
      <c r="C73">
        <v>579.04849607539143</v>
      </c>
      <c r="D73">
        <v>0.44276418065922429</v>
      </c>
      <c r="E73" t="s">
        <v>226</v>
      </c>
      <c r="F73">
        <v>8.5626104877276746E-2</v>
      </c>
      <c r="G73">
        <v>464.63928466369953</v>
      </c>
      <c r="H73">
        <v>0.28685654733883503</v>
      </c>
      <c r="I73" t="s">
        <v>227</v>
      </c>
      <c r="J73">
        <v>0.13693969485052529</v>
      </c>
      <c r="K73">
        <v>299.94763571477222</v>
      </c>
      <c r="L73">
        <v>0.51306317010535074</v>
      </c>
    </row>
    <row r="74" spans="1:12" x14ac:dyDescent="0.25">
      <c r="A74" t="s">
        <v>228</v>
      </c>
      <c r="B74">
        <v>0.16003125722076028</v>
      </c>
      <c r="C74">
        <v>1190.6523416493906</v>
      </c>
      <c r="D74">
        <v>0.16764820553405413</v>
      </c>
      <c r="E74" t="s">
        <v>229</v>
      </c>
      <c r="F74">
        <v>0.16777070757579635</v>
      </c>
      <c r="G74">
        <v>847.77496492434636</v>
      </c>
      <c r="H74">
        <v>0.26623518164862203</v>
      </c>
      <c r="I74" t="s">
        <v>230</v>
      </c>
      <c r="J74">
        <v>0.22743487794587788</v>
      </c>
      <c r="K74">
        <v>-982.07187604818978</v>
      </c>
      <c r="L74">
        <v>0.68489174541382569</v>
      </c>
    </row>
    <row r="75" spans="1:12" x14ac:dyDescent="0.25">
      <c r="A75" t="s">
        <v>231</v>
      </c>
      <c r="B75">
        <v>8.1438777731009715E-2</v>
      </c>
      <c r="C75">
        <v>966.99315483801308</v>
      </c>
      <c r="D75">
        <v>0.29082226328185701</v>
      </c>
      <c r="E75" t="s">
        <v>232</v>
      </c>
      <c r="F75">
        <v>4.0251734150207587E-2</v>
      </c>
      <c r="G75">
        <v>2311.8903414027945</v>
      </c>
      <c r="H75">
        <v>7.8696746142396412E-2</v>
      </c>
      <c r="I75" t="s">
        <v>233</v>
      </c>
      <c r="J75">
        <v>0.10511864247781172</v>
      </c>
      <c r="K75">
        <v>1763.8080082484892</v>
      </c>
      <c r="L75">
        <v>0.25569388298130191</v>
      </c>
    </row>
    <row r="76" spans="1:12" x14ac:dyDescent="0.25">
      <c r="A76" t="s">
        <v>234</v>
      </c>
      <c r="B76">
        <v>7.7433925275037077E-2</v>
      </c>
      <c r="C76">
        <v>324.73544480040158</v>
      </c>
      <c r="D76">
        <v>0.32784618505967</v>
      </c>
      <c r="E76" t="s">
        <v>235</v>
      </c>
      <c r="F76">
        <v>6.4207637266704407E-2</v>
      </c>
      <c r="G76">
        <v>345.61062558602271</v>
      </c>
      <c r="H76">
        <v>0.40313900701052174</v>
      </c>
      <c r="I76" t="s">
        <v>236</v>
      </c>
      <c r="J76">
        <v>7.4812346662095741E-2</v>
      </c>
      <c r="K76">
        <v>9.3047147335640705</v>
      </c>
      <c r="L76">
        <v>0.31963748552159077</v>
      </c>
    </row>
    <row r="77" spans="1:12" x14ac:dyDescent="0.25">
      <c r="A77" t="s">
        <v>237</v>
      </c>
      <c r="B77">
        <v>0.16552700593210271</v>
      </c>
      <c r="C77">
        <v>461.56106680276213</v>
      </c>
      <c r="D77">
        <v>0.21288579143848785</v>
      </c>
      <c r="E77" t="s">
        <v>238</v>
      </c>
      <c r="F77">
        <v>0.2061487004394999</v>
      </c>
      <c r="G77">
        <v>15.785292255367494</v>
      </c>
      <c r="H77">
        <v>0.15153326810961221</v>
      </c>
      <c r="I77" t="s">
        <v>239</v>
      </c>
      <c r="J77">
        <v>0.20820318087044543</v>
      </c>
      <c r="K77">
        <v>-109.44707831763469</v>
      </c>
      <c r="L77">
        <v>0.30918701587607367</v>
      </c>
    </row>
    <row r="78" spans="1:12" x14ac:dyDescent="0.25">
      <c r="A78" t="s">
        <v>240</v>
      </c>
      <c r="B78">
        <v>0.2781806000473534</v>
      </c>
      <c r="C78">
        <v>-464.15009296979332</v>
      </c>
      <c r="D78">
        <v>0.28270224813517786</v>
      </c>
      <c r="E78" t="s">
        <v>241</v>
      </c>
      <c r="F78">
        <v>0.41330123138804398</v>
      </c>
      <c r="G78">
        <v>488.74519379536747</v>
      </c>
      <c r="H78">
        <v>0.37466207663017193</v>
      </c>
      <c r="I78" t="s">
        <v>242</v>
      </c>
      <c r="J78">
        <v>0.26010512025032007</v>
      </c>
      <c r="K78">
        <v>84.476676448540843</v>
      </c>
      <c r="L78">
        <v>0.49229165789425955</v>
      </c>
    </row>
    <row r="79" spans="1:12" x14ac:dyDescent="0.25">
      <c r="A79" t="s">
        <v>243</v>
      </c>
      <c r="B79">
        <v>0.21143947487555376</v>
      </c>
      <c r="C79">
        <v>2830.0668252589603</v>
      </c>
      <c r="D79">
        <v>0.27259469913488299</v>
      </c>
      <c r="E79" t="s">
        <v>244</v>
      </c>
      <c r="F79">
        <v>0.15378091791408768</v>
      </c>
      <c r="G79">
        <v>2061.207812177322</v>
      </c>
      <c r="H79">
        <v>0.17343266890778009</v>
      </c>
      <c r="I79" t="s">
        <v>245</v>
      </c>
      <c r="J79">
        <v>0.4238626714389947</v>
      </c>
      <c r="K79">
        <v>-694.15747976484397</v>
      </c>
      <c r="L79">
        <v>0.43164626581319743</v>
      </c>
    </row>
    <row r="80" spans="1:12" x14ac:dyDescent="0.25">
      <c r="A80" t="s">
        <v>246</v>
      </c>
      <c r="B80">
        <v>1.9915709943817094E-2</v>
      </c>
      <c r="C80">
        <v>2195.0830669617394</v>
      </c>
      <c r="D80">
        <v>1.2627808033246701E-2</v>
      </c>
      <c r="E80" t="s">
        <v>247</v>
      </c>
      <c r="F80">
        <v>0.16793596272540082</v>
      </c>
      <c r="G80">
        <v>-359.4735347730458</v>
      </c>
      <c r="H80">
        <v>0.10161929871864905</v>
      </c>
      <c r="I80" t="s">
        <v>248</v>
      </c>
      <c r="J80">
        <v>0.25088997253240558</v>
      </c>
      <c r="K80">
        <v>-1384.8711584938249</v>
      </c>
      <c r="L80">
        <v>0.14412786266081445</v>
      </c>
    </row>
    <row r="81" spans="1:12" x14ac:dyDescent="0.25">
      <c r="A81" t="s">
        <v>249</v>
      </c>
      <c r="B81">
        <v>4.1799949753282412E-2</v>
      </c>
      <c r="C81">
        <v>943.57177704714775</v>
      </c>
      <c r="D81">
        <v>0.10434336991085968</v>
      </c>
      <c r="E81" t="s">
        <v>250</v>
      </c>
      <c r="F81">
        <v>2.2270941036180953E-2</v>
      </c>
      <c r="G81">
        <v>1284.0819686970226</v>
      </c>
      <c r="H81">
        <v>8.231005397070168E-2</v>
      </c>
      <c r="I81" t="s">
        <v>251</v>
      </c>
      <c r="J81">
        <v>4.5207256125382803E-2</v>
      </c>
      <c r="K81">
        <v>549.20633772805729</v>
      </c>
      <c r="L81">
        <v>0.28300861087560014</v>
      </c>
    </row>
    <row r="82" spans="1:12" x14ac:dyDescent="0.25">
      <c r="A82" t="s">
        <v>252</v>
      </c>
      <c r="B82">
        <v>6.8981772541564179E-2</v>
      </c>
      <c r="C82">
        <v>816.09960891894752</v>
      </c>
      <c r="D82">
        <v>0.2731074992138619</v>
      </c>
      <c r="E82" t="s">
        <v>253</v>
      </c>
      <c r="F82">
        <v>0.10137631404145332</v>
      </c>
      <c r="G82">
        <v>617.66326043395316</v>
      </c>
      <c r="H82">
        <v>0.17753872092123257</v>
      </c>
      <c r="I82" t="s">
        <v>254</v>
      </c>
      <c r="J82">
        <v>7.8816775461959948E-2</v>
      </c>
      <c r="K82">
        <v>313.98841810371823</v>
      </c>
      <c r="L82">
        <v>0.23777868440476735</v>
      </c>
    </row>
    <row r="83" spans="1:12" x14ac:dyDescent="0.25">
      <c r="A83" t="s">
        <v>255</v>
      </c>
      <c r="B83">
        <v>6.5882452622980966E-2</v>
      </c>
      <c r="C83">
        <v>661.46821298439829</v>
      </c>
      <c r="D83">
        <v>0.26826615400285425</v>
      </c>
      <c r="E83" t="s">
        <v>256</v>
      </c>
      <c r="F83">
        <v>7.369927594401017E-2</v>
      </c>
      <c r="G83">
        <v>2965.9528513704799</v>
      </c>
      <c r="H83">
        <v>0.18120896220211535</v>
      </c>
      <c r="I83" t="s">
        <v>257</v>
      </c>
      <c r="J83">
        <v>8.5105925028169591E-2</v>
      </c>
      <c r="K83">
        <v>1670.9213424791506</v>
      </c>
      <c r="L83">
        <v>0.20280778592130477</v>
      </c>
    </row>
    <row r="84" spans="1:12" x14ac:dyDescent="0.25">
      <c r="A84" t="s">
        <v>258</v>
      </c>
      <c r="B84">
        <v>4.5649685683591151E-2</v>
      </c>
      <c r="C84">
        <v>395.89205943865028</v>
      </c>
      <c r="D84">
        <v>0.26490442078011955</v>
      </c>
      <c r="E84" t="s">
        <v>259</v>
      </c>
      <c r="F84">
        <v>4.6373887868839066E-2</v>
      </c>
      <c r="G84">
        <v>705.52367377040218</v>
      </c>
      <c r="H84">
        <v>0.22679706732556759</v>
      </c>
      <c r="I84" t="s">
        <v>260</v>
      </c>
      <c r="J84">
        <v>4.056030921570563E-2</v>
      </c>
      <c r="K84">
        <v>1165.9184409196325</v>
      </c>
      <c r="L84">
        <v>0.10424771178730774</v>
      </c>
    </row>
    <row r="85" spans="1:12" x14ac:dyDescent="0.25">
      <c r="A85" t="s">
        <v>261</v>
      </c>
      <c r="B85">
        <v>6.2775481939124467E-2</v>
      </c>
      <c r="C85">
        <v>1378.0442360429822</v>
      </c>
      <c r="D85">
        <v>0.14204987650626322</v>
      </c>
      <c r="E85" t="s">
        <v>262</v>
      </c>
      <c r="F85">
        <v>0.11685689168791079</v>
      </c>
      <c r="G85">
        <v>623.38085224959104</v>
      </c>
      <c r="H85">
        <v>0.24299435807599867</v>
      </c>
      <c r="I85" t="s">
        <v>263</v>
      </c>
      <c r="J85">
        <v>9.6134909139548169E-2</v>
      </c>
      <c r="K85">
        <v>671.65666512519829</v>
      </c>
      <c r="L85">
        <v>0.22496552363729905</v>
      </c>
    </row>
    <row r="86" spans="1:12" x14ac:dyDescent="0.25">
      <c r="A86" t="s">
        <v>264</v>
      </c>
      <c r="B86">
        <v>7.7602645516161384E-3</v>
      </c>
      <c r="C86">
        <v>3031.2407432935515</v>
      </c>
      <c r="D86">
        <v>6.7173200720659354E-3</v>
      </c>
      <c r="E86" t="s">
        <v>265</v>
      </c>
      <c r="F86">
        <v>9.4888741289506189E-3</v>
      </c>
      <c r="G86">
        <v>3350.7877659522437</v>
      </c>
      <c r="H86">
        <v>1.0846411277290469E-2</v>
      </c>
      <c r="I86" t="s">
        <v>266</v>
      </c>
      <c r="J86">
        <v>2.4791746876792645E-2</v>
      </c>
      <c r="K86">
        <v>1824.7194217765825</v>
      </c>
      <c r="L86">
        <v>5.7707519967864052E-2</v>
      </c>
    </row>
    <row r="87" spans="1:12" x14ac:dyDescent="0.25">
      <c r="A87" t="s">
        <v>267</v>
      </c>
      <c r="B87">
        <v>9.1817927833122731E-2</v>
      </c>
      <c r="C87">
        <v>2320.5265909275968</v>
      </c>
      <c r="D87">
        <v>0.24822015133935615</v>
      </c>
      <c r="E87" t="s">
        <v>268</v>
      </c>
      <c r="F87">
        <v>0.17026669390328611</v>
      </c>
      <c r="G87">
        <v>850.83936419927818</v>
      </c>
      <c r="H87">
        <v>0.28748536078444065</v>
      </c>
      <c r="I87" t="s">
        <v>269</v>
      </c>
      <c r="J87">
        <v>0.16216777984654315</v>
      </c>
      <c r="K87">
        <v>552.62229976477875</v>
      </c>
      <c r="L87">
        <v>0.25561260878364589</v>
      </c>
    </row>
    <row r="88" spans="1:12" x14ac:dyDescent="0.25">
      <c r="A88" t="s">
        <v>270</v>
      </c>
      <c r="B88">
        <v>7.9458395796143041E-2</v>
      </c>
      <c r="C88">
        <v>89.328876480932195</v>
      </c>
      <c r="D88">
        <v>0.28617206755567526</v>
      </c>
      <c r="E88" t="s">
        <v>271</v>
      </c>
      <c r="F88">
        <v>0.11697660433796837</v>
      </c>
      <c r="G88">
        <v>-122.57305417495172</v>
      </c>
      <c r="H88">
        <v>0.22851599662526745</v>
      </c>
      <c r="I88" t="s">
        <v>272</v>
      </c>
      <c r="J88">
        <v>0.14792929181665007</v>
      </c>
      <c r="K88">
        <v>-394.01669833940997</v>
      </c>
      <c r="L88">
        <v>0.39168859326430938</v>
      </c>
    </row>
    <row r="89" spans="1:12" x14ac:dyDescent="0.25">
      <c r="A89" t="s">
        <v>273</v>
      </c>
      <c r="B89">
        <v>5.7396292724233078E-2</v>
      </c>
      <c r="C89">
        <v>1064.6758688603825</v>
      </c>
      <c r="D89">
        <v>0.37168253818951547</v>
      </c>
      <c r="E89" t="s">
        <v>274</v>
      </c>
      <c r="F89">
        <v>9.1799751049632131E-2</v>
      </c>
      <c r="G89">
        <v>73.437881683148703</v>
      </c>
      <c r="H89">
        <v>0.60669003569972424</v>
      </c>
      <c r="I89" t="s">
        <v>275</v>
      </c>
      <c r="J89">
        <v>9.917511129331201E-2</v>
      </c>
      <c r="K89">
        <v>376.10396970720274</v>
      </c>
      <c r="L89">
        <v>0.34161326462342545</v>
      </c>
    </row>
    <row r="90" spans="1:12" x14ac:dyDescent="0.25">
      <c r="A90" t="s">
        <v>276</v>
      </c>
      <c r="B90">
        <v>4.2362174129338591E-2</v>
      </c>
      <c r="C90">
        <v>663.29939153760165</v>
      </c>
      <c r="D90">
        <v>0.17845392126849979</v>
      </c>
      <c r="E90" t="s">
        <v>277</v>
      </c>
      <c r="F90">
        <v>6.7314458633750671E-2</v>
      </c>
      <c r="G90">
        <v>350.47715535371174</v>
      </c>
      <c r="H90">
        <v>0.26550034056839</v>
      </c>
      <c r="I90" t="s">
        <v>278</v>
      </c>
      <c r="J90">
        <v>2.8463444488714656E-2</v>
      </c>
      <c r="K90">
        <v>657.97337432042127</v>
      </c>
      <c r="L90">
        <v>8.9696618682574281E-2</v>
      </c>
    </row>
    <row r="91" spans="1:12" x14ac:dyDescent="0.25">
      <c r="A91" t="s">
        <v>279</v>
      </c>
      <c r="B91">
        <v>1.5712192831229103E-2</v>
      </c>
      <c r="C91">
        <v>776.13898037568686</v>
      </c>
      <c r="D91">
        <v>7.2497852103340366E-2</v>
      </c>
      <c r="E91" t="s">
        <v>280</v>
      </c>
      <c r="F91">
        <v>3.5925694440733416E-2</v>
      </c>
      <c r="G91">
        <v>651.40981903275542</v>
      </c>
      <c r="H91">
        <v>0.12825654147335008</v>
      </c>
      <c r="I91" t="s">
        <v>281</v>
      </c>
      <c r="J91">
        <v>6.1757623083499726E-2</v>
      </c>
      <c r="K91">
        <v>95.621458774715677</v>
      </c>
      <c r="L91">
        <v>0.46238548148385683</v>
      </c>
    </row>
    <row r="92" spans="1:12" x14ac:dyDescent="0.25">
      <c r="A92" t="s">
        <v>282</v>
      </c>
      <c r="B92">
        <v>5.376973631774469E-2</v>
      </c>
      <c r="C92">
        <v>718.24657958085038</v>
      </c>
      <c r="D92">
        <v>0.12305086261718301</v>
      </c>
      <c r="E92" t="s">
        <v>283</v>
      </c>
      <c r="F92">
        <v>7.4795340922441E-2</v>
      </c>
      <c r="G92">
        <v>1229.0512017240385</v>
      </c>
      <c r="H92">
        <v>0.14726860511391127</v>
      </c>
      <c r="I92" t="s">
        <v>284</v>
      </c>
      <c r="J92">
        <v>2.2138986991556975E-2</v>
      </c>
      <c r="K92">
        <v>1247.2730920792369</v>
      </c>
      <c r="L92">
        <v>4.41316206590191E-2</v>
      </c>
    </row>
    <row r="93" spans="1:12" x14ac:dyDescent="0.25">
      <c r="A93" t="s">
        <v>285</v>
      </c>
      <c r="B93">
        <v>4.73071035945083E-2</v>
      </c>
      <c r="C93">
        <v>973.33763757994575</v>
      </c>
      <c r="D93">
        <v>0.15425132501785244</v>
      </c>
      <c r="E93" t="s">
        <v>286</v>
      </c>
      <c r="F93">
        <v>3.6718035227061289E-2</v>
      </c>
      <c r="G93">
        <v>2029.6395644191684</v>
      </c>
      <c r="H93">
        <v>7.308848602203577E-2</v>
      </c>
      <c r="I93" t="s">
        <v>287</v>
      </c>
      <c r="J93">
        <v>4.2464316387757307E-2</v>
      </c>
      <c r="K93">
        <v>1908.0739596750641</v>
      </c>
      <c r="L93">
        <v>5.9071530614967838E-2</v>
      </c>
    </row>
    <row r="94" spans="1:12" x14ac:dyDescent="0.25">
      <c r="A94" t="s">
        <v>288</v>
      </c>
      <c r="B94">
        <v>3.5993467191172357E-2</v>
      </c>
      <c r="C94">
        <v>961.31641719003915</v>
      </c>
      <c r="D94">
        <v>7.150551578119646E-2</v>
      </c>
      <c r="E94" t="s">
        <v>289</v>
      </c>
      <c r="F94">
        <v>5.7518822784951795E-2</v>
      </c>
      <c r="G94">
        <v>1515.9424349653541</v>
      </c>
      <c r="H94">
        <v>6.1315696705670608E-2</v>
      </c>
      <c r="I94" t="s">
        <v>290</v>
      </c>
      <c r="J94">
        <v>0.1284063031013801</v>
      </c>
      <c r="K94">
        <v>334.98657635590286</v>
      </c>
      <c r="L94">
        <v>0.15692598463630714</v>
      </c>
    </row>
    <row r="95" spans="1:12" x14ac:dyDescent="0.25">
      <c r="A95" t="s">
        <v>291</v>
      </c>
      <c r="B95">
        <v>0.46585306103459762</v>
      </c>
      <c r="C95">
        <v>6895.6696760641962</v>
      </c>
      <c r="D95">
        <v>0.23199326262985909</v>
      </c>
      <c r="E95" t="s">
        <v>292</v>
      </c>
      <c r="F95">
        <v>0.40112045494394294</v>
      </c>
      <c r="G95">
        <v>10974.411462040525</v>
      </c>
      <c r="H95">
        <v>0.15908311607646897</v>
      </c>
      <c r="I95" t="s">
        <v>293</v>
      </c>
      <c r="J95">
        <v>0.18427376032643275</v>
      </c>
      <c r="K95">
        <v>18525.94044277184</v>
      </c>
      <c r="L95">
        <v>2.4785608665405245E-2</v>
      </c>
    </row>
    <row r="96" spans="1:12" x14ac:dyDescent="0.25">
      <c r="A96" t="s">
        <v>294</v>
      </c>
      <c r="B96">
        <v>5.1378233007968135E-2</v>
      </c>
      <c r="C96">
        <v>2454.0076516020285</v>
      </c>
      <c r="D96">
        <v>0.1075827002974733</v>
      </c>
      <c r="E96" t="s">
        <v>295</v>
      </c>
      <c r="F96">
        <v>8.9776891810475046E-2</v>
      </c>
      <c r="G96">
        <v>1920.1973292382377</v>
      </c>
      <c r="H96">
        <v>0.1288400541648399</v>
      </c>
      <c r="I96" t="s">
        <v>296</v>
      </c>
      <c r="J96">
        <v>-2.4449001761935877E-2</v>
      </c>
      <c r="K96">
        <v>4526.1363492119754</v>
      </c>
      <c r="L96">
        <v>3.1514505944011284E-2</v>
      </c>
    </row>
    <row r="97" spans="1:12" x14ac:dyDescent="0.25">
      <c r="A97" t="s">
        <v>297</v>
      </c>
      <c r="B97">
        <v>0.14115316593791657</v>
      </c>
      <c r="C97">
        <v>535.44919104319456</v>
      </c>
      <c r="D97">
        <v>0.25804494409256318</v>
      </c>
      <c r="E97" t="s">
        <v>298</v>
      </c>
      <c r="F97">
        <v>9.0396651765741451E-2</v>
      </c>
      <c r="G97">
        <v>889.0455009458326</v>
      </c>
      <c r="H97">
        <v>0.21530817588862405</v>
      </c>
      <c r="I97" t="s">
        <v>299</v>
      </c>
      <c r="J97">
        <v>0.14254360231414198</v>
      </c>
      <c r="K97">
        <v>74.314610805204509</v>
      </c>
      <c r="L97">
        <v>0.24318499310687014</v>
      </c>
    </row>
    <row r="98" spans="1:12" x14ac:dyDescent="0.25">
      <c r="A98" t="s">
        <v>300</v>
      </c>
      <c r="B98">
        <v>0.12088028799929786</v>
      </c>
      <c r="C98">
        <v>2873.7989552595091</v>
      </c>
      <c r="D98">
        <v>6.3964427952175162E-2</v>
      </c>
      <c r="E98" t="s">
        <v>301</v>
      </c>
      <c r="F98">
        <v>8.566422201662402E-2</v>
      </c>
      <c r="G98">
        <v>972.65196017630319</v>
      </c>
      <c r="H98">
        <v>6.4762863823597638E-2</v>
      </c>
      <c r="I98" t="s">
        <v>302</v>
      </c>
      <c r="J98">
        <v>4.5148736260920593E-2</v>
      </c>
      <c r="K98">
        <v>3253.3809046842252</v>
      </c>
      <c r="L98">
        <v>3.4673987000694573E-2</v>
      </c>
    </row>
    <row r="99" spans="1:12" x14ac:dyDescent="0.25">
      <c r="A99" t="s">
        <v>303</v>
      </c>
      <c r="B99">
        <v>0.16390878475947507</v>
      </c>
      <c r="C99">
        <v>6091.5632831649255</v>
      </c>
      <c r="D99">
        <v>8.4073813147929166E-2</v>
      </c>
      <c r="E99" t="s">
        <v>304</v>
      </c>
      <c r="F99">
        <v>7.3652902487270661E-2</v>
      </c>
      <c r="G99">
        <v>10973.261378456531</v>
      </c>
      <c r="H99">
        <v>2.3448083763880523E-2</v>
      </c>
      <c r="I99" t="s">
        <v>305</v>
      </c>
      <c r="J99">
        <v>0.15875533163105979</v>
      </c>
      <c r="K99">
        <v>11045.35874988861</v>
      </c>
      <c r="L99">
        <v>3.4144147788758739E-2</v>
      </c>
    </row>
    <row r="100" spans="1:12" x14ac:dyDescent="0.25">
      <c r="A100" t="s">
        <v>306</v>
      </c>
      <c r="B100">
        <v>3.2878596594435247E-2</v>
      </c>
      <c r="C100">
        <v>2805.9841180851563</v>
      </c>
      <c r="D100">
        <v>0.12863484288972882</v>
      </c>
      <c r="E100" t="s">
        <v>307</v>
      </c>
      <c r="F100">
        <v>3.5269335350185518E-2</v>
      </c>
      <c r="G100">
        <v>3217.1776807706365</v>
      </c>
      <c r="H100">
        <v>7.3558553203420085E-2</v>
      </c>
      <c r="I100" t="s">
        <v>308</v>
      </c>
      <c r="J100">
        <v>0.13113287347726271</v>
      </c>
      <c r="K100">
        <v>81.45581912747457</v>
      </c>
      <c r="L100">
        <v>0.28172222801650881</v>
      </c>
    </row>
    <row r="101" spans="1:12" x14ac:dyDescent="0.25">
      <c r="A101" t="s">
        <v>309</v>
      </c>
      <c r="B101">
        <v>2.48075086854339E-2</v>
      </c>
      <c r="C101">
        <v>834.90963471809425</v>
      </c>
      <c r="D101">
        <v>4.1591225871006721E-2</v>
      </c>
      <c r="E101" t="s">
        <v>310</v>
      </c>
      <c r="F101">
        <v>3.9320091455185467E-2</v>
      </c>
      <c r="G101">
        <v>-0.18256462590086095</v>
      </c>
      <c r="H101">
        <v>0.29887480745506123</v>
      </c>
      <c r="I101" t="s">
        <v>311</v>
      </c>
      <c r="J101">
        <v>0.12226275356057241</v>
      </c>
      <c r="K101">
        <v>862.74139998743192</v>
      </c>
      <c r="L101">
        <v>0.11747679759905127</v>
      </c>
    </row>
    <row r="102" spans="1:12" x14ac:dyDescent="0.25">
      <c r="A102" t="s">
        <v>312</v>
      </c>
      <c r="B102">
        <v>7.548345371474921E-2</v>
      </c>
      <c r="C102">
        <v>1294.0020398404388</v>
      </c>
      <c r="D102">
        <v>0.32206328318571109</v>
      </c>
      <c r="E102" t="s">
        <v>313</v>
      </c>
      <c r="F102">
        <v>4.455678396338441E-2</v>
      </c>
      <c r="G102">
        <v>2046.8525844896192</v>
      </c>
      <c r="H102">
        <v>0.12373771683876367</v>
      </c>
      <c r="I102" t="s">
        <v>314</v>
      </c>
      <c r="J102">
        <v>7.274931358702412E-2</v>
      </c>
      <c r="K102">
        <v>902.53607611016878</v>
      </c>
      <c r="L102">
        <v>0.25927217735425201</v>
      </c>
    </row>
    <row r="103" spans="1:12" x14ac:dyDescent="0.25">
      <c r="A103" t="s">
        <v>315</v>
      </c>
      <c r="B103">
        <v>6.2533083408334716E-2</v>
      </c>
      <c r="C103">
        <v>4212.480189860933</v>
      </c>
      <c r="D103">
        <v>1.2935339124817258E-2</v>
      </c>
      <c r="E103" t="s">
        <v>316</v>
      </c>
      <c r="F103">
        <v>0.15333713359468021</v>
      </c>
      <c r="G103">
        <v>5768.4040007452168</v>
      </c>
      <c r="H103">
        <v>4.8795205951257192E-2</v>
      </c>
      <c r="I103" t="s">
        <v>317</v>
      </c>
      <c r="J103">
        <v>2.3510951984847747E-2</v>
      </c>
      <c r="K103">
        <v>5328.1940712243331</v>
      </c>
      <c r="L103">
        <v>2.17676098691304E-2</v>
      </c>
    </row>
    <row r="104" spans="1:12" x14ac:dyDescent="0.25">
      <c r="A104" t="s">
        <v>318</v>
      </c>
      <c r="B104">
        <v>5.5207426340143702E-2</v>
      </c>
      <c r="C104">
        <v>4120.2442684798716</v>
      </c>
      <c r="D104">
        <v>6.0811610757585011E-2</v>
      </c>
      <c r="E104" t="s">
        <v>319</v>
      </c>
      <c r="F104">
        <v>4.3194471168313264E-2</v>
      </c>
      <c r="G104">
        <v>6015.6911699404964</v>
      </c>
      <c r="H104">
        <v>5.1357766167686725E-2</v>
      </c>
      <c r="I104" t="s">
        <v>320</v>
      </c>
      <c r="J104">
        <v>8.4962260237217535E-2</v>
      </c>
      <c r="K104">
        <v>3105.8016092785592</v>
      </c>
      <c r="L104">
        <v>0.1062248816228395</v>
      </c>
    </row>
    <row r="105" spans="1:12" x14ac:dyDescent="0.25">
      <c r="A105" t="s">
        <v>321</v>
      </c>
      <c r="B105">
        <v>3.3257055687630065E-2</v>
      </c>
      <c r="C105">
        <v>3841.2934504201917</v>
      </c>
      <c r="D105">
        <v>8.7538720342560383E-3</v>
      </c>
      <c r="E105" t="s">
        <v>322</v>
      </c>
      <c r="F105">
        <v>1.8756372003682312E-2</v>
      </c>
      <c r="G105">
        <v>4926.9459373629234</v>
      </c>
      <c r="H105">
        <v>1.4970324282197245E-2</v>
      </c>
      <c r="I105" t="s">
        <v>323</v>
      </c>
      <c r="J105">
        <v>8.6329816379067142E-2</v>
      </c>
      <c r="K105">
        <v>8069.672870847211</v>
      </c>
      <c r="L105">
        <v>1.9830176383607179E-2</v>
      </c>
    </row>
    <row r="106" spans="1:12" x14ac:dyDescent="0.25">
      <c r="A106" t="s">
        <v>324</v>
      </c>
      <c r="B106">
        <v>6.0989433478123432E-2</v>
      </c>
      <c r="C106">
        <v>1801.1786526822737</v>
      </c>
      <c r="D106">
        <v>0.21733582849095689</v>
      </c>
      <c r="E106" t="s">
        <v>325</v>
      </c>
      <c r="F106">
        <v>0.13058047069056286</v>
      </c>
      <c r="G106">
        <v>2741.3816309254635</v>
      </c>
      <c r="H106">
        <v>0.18716179059464211</v>
      </c>
      <c r="I106" t="s">
        <v>326</v>
      </c>
      <c r="J106">
        <v>5.8906261885231778E-2</v>
      </c>
      <c r="K106">
        <v>4992.2039137688334</v>
      </c>
      <c r="L106">
        <v>8.4429996541587893E-2</v>
      </c>
    </row>
    <row r="107" spans="1:12" x14ac:dyDescent="0.25">
      <c r="A107" t="s">
        <v>327</v>
      </c>
      <c r="B107">
        <v>1.4192772156741168E-2</v>
      </c>
      <c r="C107">
        <v>644.91291936974369</v>
      </c>
      <c r="D107">
        <v>9.5311777872436165E-2</v>
      </c>
      <c r="E107" t="s">
        <v>328</v>
      </c>
      <c r="F107">
        <v>2.7127859074212599E-2</v>
      </c>
      <c r="G107">
        <v>288.66911553332665</v>
      </c>
      <c r="H107">
        <v>0.17041151815611966</v>
      </c>
      <c r="I107" t="s">
        <v>329</v>
      </c>
      <c r="J107">
        <v>1.862123080482788E-2</v>
      </c>
      <c r="K107">
        <v>717.85092320021693</v>
      </c>
      <c r="L107">
        <v>6.8348586168650582E-2</v>
      </c>
    </row>
    <row r="108" spans="1:12" x14ac:dyDescent="0.25">
      <c r="A108" t="s">
        <v>330</v>
      </c>
      <c r="B108">
        <v>2.4361084629044464E-2</v>
      </c>
      <c r="C108">
        <v>735.81505057097741</v>
      </c>
      <c r="D108">
        <v>0.10669752424168044</v>
      </c>
      <c r="E108" t="s">
        <v>331</v>
      </c>
      <c r="F108">
        <v>3.375316106761566E-2</v>
      </c>
      <c r="G108">
        <v>482.50168426228129</v>
      </c>
      <c r="H108">
        <v>0.13156657512733372</v>
      </c>
      <c r="I108" t="s">
        <v>332</v>
      </c>
      <c r="J108">
        <v>1.6280332359394006E-2</v>
      </c>
      <c r="K108">
        <v>994.83033859739805</v>
      </c>
      <c r="L108">
        <v>4.0572759048964846E-2</v>
      </c>
    </row>
    <row r="109" spans="1:12" x14ac:dyDescent="0.25">
      <c r="A109" t="s">
        <v>333</v>
      </c>
      <c r="B109">
        <v>5.6887219576513694E-2</v>
      </c>
      <c r="C109">
        <v>1670.294772595068</v>
      </c>
      <c r="D109">
        <v>0.13204087370365014</v>
      </c>
      <c r="E109" t="s">
        <v>334</v>
      </c>
      <c r="F109">
        <v>4.1806090925257271E-2</v>
      </c>
      <c r="G109">
        <v>2199.3646404206484</v>
      </c>
      <c r="H109">
        <v>7.4203830513405955E-2</v>
      </c>
      <c r="I109" t="s">
        <v>335</v>
      </c>
      <c r="J109">
        <v>5.3443962443465422E-2</v>
      </c>
      <c r="K109">
        <v>2044.2953670505506</v>
      </c>
      <c r="L109">
        <v>0.1646005287141995</v>
      </c>
    </row>
    <row r="110" spans="1:12" x14ac:dyDescent="0.25">
      <c r="A110" t="s">
        <v>336</v>
      </c>
      <c r="B110">
        <v>8.699281466749928E-2</v>
      </c>
      <c r="C110">
        <v>2602.3616861332343</v>
      </c>
      <c r="D110">
        <v>0.11344176102385539</v>
      </c>
      <c r="E110" t="s">
        <v>337</v>
      </c>
      <c r="F110">
        <v>0.21979229355411467</v>
      </c>
      <c r="G110">
        <v>773.51792888378361</v>
      </c>
      <c r="H110">
        <v>0.32787925826622244</v>
      </c>
      <c r="I110" t="s">
        <v>338</v>
      </c>
      <c r="J110">
        <v>0.19122730555146425</v>
      </c>
      <c r="K110">
        <v>1316.5599277401834</v>
      </c>
      <c r="L110">
        <v>0.30961930144467464</v>
      </c>
    </row>
    <row r="111" spans="1:12" x14ac:dyDescent="0.25">
      <c r="A111" t="s">
        <v>339</v>
      </c>
      <c r="B111">
        <v>5.3432961425032892E-2</v>
      </c>
      <c r="C111">
        <v>525.52384808772467</v>
      </c>
      <c r="D111">
        <v>0.12885624914609517</v>
      </c>
      <c r="E111" t="s">
        <v>340</v>
      </c>
      <c r="F111">
        <v>0.11142690747946744</v>
      </c>
      <c r="G111">
        <v>-49.443783698845166</v>
      </c>
      <c r="H111">
        <v>0.24925059771570901</v>
      </c>
      <c r="I111" t="s">
        <v>341</v>
      </c>
      <c r="J111">
        <v>7.4151048834087657E-2</v>
      </c>
      <c r="K111">
        <v>945.69043284188228</v>
      </c>
      <c r="L111">
        <v>7.7889055531744522E-2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workbookViewId="0">
      <selection activeCell="E30" sqref="E30"/>
    </sheetView>
  </sheetViews>
  <sheetFormatPr defaultColWidth="11.42578125" defaultRowHeight="15" x14ac:dyDescent="0.25"/>
  <cols>
    <col min="1" max="1" width="12.140625" bestFit="1" customWidth="1"/>
    <col min="2" max="2" width="22" bestFit="1" customWidth="1"/>
    <col min="3" max="3" width="25.28515625" bestFit="1" customWidth="1"/>
    <col min="4" max="4" width="19.140625" bestFit="1" customWidth="1"/>
    <col min="5" max="5" width="15.28515625" bestFit="1" customWidth="1"/>
    <col min="6" max="6" width="18.7109375" bestFit="1" customWidth="1"/>
    <col min="7" max="7" width="12.5703125" bestFit="1" customWidth="1"/>
    <col min="8" max="8" width="15.85546875" bestFit="1" customWidth="1"/>
    <col min="9" max="9" width="19.28515625" bestFit="1" customWidth="1"/>
    <col min="10" max="10" width="13.140625" bestFit="1" customWidth="1"/>
    <col min="11" max="11" width="21.5703125" bestFit="1" customWidth="1"/>
    <col min="12" max="12" width="24.85546875" bestFit="1" customWidth="1"/>
    <col min="13" max="13" width="18.7109375" bestFit="1" customWidth="1"/>
    <col min="14" max="14" width="20.28515625" bestFit="1" customWidth="1"/>
    <col min="15" max="15" width="23.7109375" bestFit="1" customWidth="1"/>
    <col min="16" max="16" width="17.5703125" bestFit="1" customWidth="1"/>
    <col min="17" max="17" width="13.7109375" bestFit="1" customWidth="1"/>
    <col min="18" max="18" width="17.140625" bestFit="1" customWidth="1"/>
    <col min="19" max="19" width="12" bestFit="1" customWidth="1"/>
    <col min="20" max="20" width="14.28515625" bestFit="1" customWidth="1"/>
    <col min="21" max="21" width="17.7109375" bestFit="1" customWidth="1"/>
    <col min="22" max="22" width="12" bestFit="1" customWidth="1"/>
    <col min="23" max="23" width="19.85546875" bestFit="1" customWidth="1"/>
    <col min="24" max="24" width="23.28515625" bestFit="1" customWidth="1"/>
    <col min="25" max="25" width="17.140625" bestFit="1" customWidth="1"/>
  </cols>
  <sheetData>
    <row r="1" spans="1:25" x14ac:dyDescent="0.25">
      <c r="A1" s="11" t="s">
        <v>456</v>
      </c>
      <c r="B1" s="11" t="s">
        <v>578</v>
      </c>
      <c r="C1" s="11" t="s">
        <v>579</v>
      </c>
      <c r="D1" s="11" t="s">
        <v>580</v>
      </c>
      <c r="E1" s="11" t="s">
        <v>581</v>
      </c>
      <c r="F1" s="11" t="s">
        <v>582</v>
      </c>
      <c r="G1" s="11" t="s">
        <v>583</v>
      </c>
      <c r="H1" s="11" t="s">
        <v>584</v>
      </c>
      <c r="I1" s="11" t="s">
        <v>585</v>
      </c>
      <c r="J1" s="11" t="s">
        <v>586</v>
      </c>
      <c r="K1" s="11" t="s">
        <v>587</v>
      </c>
      <c r="L1" s="11" t="s">
        <v>588</v>
      </c>
      <c r="M1" s="11" t="s">
        <v>589</v>
      </c>
      <c r="N1" s="11" t="s">
        <v>590</v>
      </c>
      <c r="O1" s="11" t="s">
        <v>591</v>
      </c>
      <c r="P1" s="11" t="s">
        <v>592</v>
      </c>
      <c r="Q1" s="11" t="s">
        <v>593</v>
      </c>
      <c r="R1" s="11" t="s">
        <v>594</v>
      </c>
      <c r="S1" s="11" t="s">
        <v>595</v>
      </c>
      <c r="T1" s="11" t="s">
        <v>596</v>
      </c>
      <c r="U1" s="11" t="s">
        <v>597</v>
      </c>
      <c r="V1" s="11" t="s">
        <v>598</v>
      </c>
      <c r="W1" s="11" t="s">
        <v>599</v>
      </c>
      <c r="X1" s="11" t="s">
        <v>600</v>
      </c>
      <c r="Y1" s="11" t="s">
        <v>601</v>
      </c>
    </row>
    <row r="2" spans="1:25" x14ac:dyDescent="0.25">
      <c r="A2" s="11" t="s">
        <v>602</v>
      </c>
      <c r="B2" s="11">
        <v>4.1017577397861014E-2</v>
      </c>
      <c r="C2" s="11">
        <v>500.23449331614898</v>
      </c>
      <c r="D2" s="11">
        <v>0.28888465792414686</v>
      </c>
      <c r="E2" s="11">
        <v>8.8259391047404656E-2</v>
      </c>
      <c r="F2" s="11">
        <v>826.218339011544</v>
      </c>
      <c r="G2" s="11">
        <v>0.43109875959121235</v>
      </c>
      <c r="H2" s="11">
        <v>4.8393366774339294E-2</v>
      </c>
      <c r="I2" s="11">
        <v>902.11250192263492</v>
      </c>
      <c r="J2" s="11">
        <v>0.15898024199660332</v>
      </c>
      <c r="K2" s="11">
        <v>3.0738470468391257E-2</v>
      </c>
      <c r="L2" s="11">
        <v>219.91875926275463</v>
      </c>
      <c r="M2" s="11">
        <v>0.26214351179149453</v>
      </c>
      <c r="N2" s="11">
        <v>2.0477894203541017E-2</v>
      </c>
      <c r="O2" s="11">
        <v>615.66724064102596</v>
      </c>
      <c r="P2" s="11">
        <v>0.19935828333224337</v>
      </c>
      <c r="Q2" s="11">
        <v>0.12357367584397744</v>
      </c>
      <c r="R2" s="11">
        <v>47.896676959311513</v>
      </c>
      <c r="S2" s="11">
        <v>0.49923530289718021</v>
      </c>
      <c r="T2" s="11">
        <v>0.10843160906694965</v>
      </c>
      <c r="U2" s="11">
        <v>66.013675307245506</v>
      </c>
      <c r="V2" s="11">
        <v>0.32947102948568519</v>
      </c>
      <c r="W2" s="11">
        <v>8.7697923654178611E-2</v>
      </c>
      <c r="X2" s="11">
        <v>214.55925309332102</v>
      </c>
      <c r="Y2" s="11">
        <v>0.16368570456106879</v>
      </c>
    </row>
    <row r="3" spans="1:25" x14ac:dyDescent="0.25">
      <c r="A3" s="11" t="s">
        <v>603</v>
      </c>
      <c r="B3" s="11">
        <v>2.259251238655454E-2</v>
      </c>
      <c r="C3" s="11">
        <v>994.22224144527036</v>
      </c>
      <c r="D3" s="11">
        <v>0.12213777729913711</v>
      </c>
      <c r="E3" s="11">
        <v>4.4465175530051596E-2</v>
      </c>
      <c r="F3" s="11">
        <v>696.02043232572998</v>
      </c>
      <c r="G3" s="11">
        <v>0.29219038158247879</v>
      </c>
      <c r="H3" s="11">
        <v>2.1612772036196146E-2</v>
      </c>
      <c r="I3" s="11">
        <v>1681.7717028226098</v>
      </c>
      <c r="J3" s="11">
        <v>5.9850813028423877E-2</v>
      </c>
      <c r="K3" s="11">
        <v>0.1560964129441367</v>
      </c>
      <c r="L3" s="11">
        <v>1648.8678877452808</v>
      </c>
      <c r="M3" s="11">
        <v>0.33248260447380351</v>
      </c>
      <c r="N3" s="11">
        <v>8.9659924755248754E-2</v>
      </c>
      <c r="O3" s="11">
        <v>862.72525889743645</v>
      </c>
      <c r="P3" s="11">
        <v>0.59283744065826682</v>
      </c>
      <c r="Q3" s="11">
        <v>8.2157768925905914E-2</v>
      </c>
      <c r="R3" s="11">
        <v>384.98925457088217</v>
      </c>
      <c r="S3" s="11">
        <v>0.20982093176872163</v>
      </c>
      <c r="T3" s="11">
        <v>3.5933938788594966E-2</v>
      </c>
      <c r="U3" s="11">
        <v>1837.1107046332363</v>
      </c>
      <c r="V3" s="11">
        <v>0.17787681749439688</v>
      </c>
      <c r="W3" s="11">
        <v>9.4526609980407808E-2</v>
      </c>
      <c r="X3" s="11">
        <v>2291.7390151301843</v>
      </c>
      <c r="Y3" s="11">
        <v>0.41073561485058452</v>
      </c>
    </row>
    <row r="4" spans="1:25" x14ac:dyDescent="0.25">
      <c r="A4" s="11" t="s">
        <v>604</v>
      </c>
      <c r="B4" s="11">
        <v>5.7521435260056299E-2</v>
      </c>
      <c r="C4" s="11">
        <v>733.07582818981518</v>
      </c>
      <c r="D4" s="11">
        <v>0.29866647785081768</v>
      </c>
      <c r="E4" s="11">
        <v>0.1078786511102393</v>
      </c>
      <c r="F4" s="11">
        <v>365.77494349082843</v>
      </c>
      <c r="G4" s="11">
        <v>0.34258598385515238</v>
      </c>
      <c r="H4" s="11">
        <v>0.10124004225393499</v>
      </c>
      <c r="I4" s="11">
        <v>171.03444396111573</v>
      </c>
      <c r="J4" s="11">
        <v>0.36901185265367165</v>
      </c>
      <c r="K4" s="11">
        <v>7.9943781900272348E-2</v>
      </c>
      <c r="L4" s="11">
        <v>438.63089398935483</v>
      </c>
      <c r="M4" s="11">
        <v>0.61184209473262907</v>
      </c>
      <c r="N4" s="11">
        <v>4.2635724517876519E-2</v>
      </c>
      <c r="O4" s="11">
        <v>1950.8906286486824</v>
      </c>
      <c r="P4" s="11">
        <v>0.17912444372858249</v>
      </c>
      <c r="Q4" s="11">
        <v>1.6401249533114434E-2</v>
      </c>
      <c r="R4" s="11">
        <v>1111.2741622028843</v>
      </c>
      <c r="S4" s="11">
        <v>6.257941336393491E-2</v>
      </c>
      <c r="T4" s="11">
        <v>4.6298517925220273E-2</v>
      </c>
      <c r="U4" s="11">
        <v>1255.8251819472639</v>
      </c>
      <c r="V4" s="11">
        <v>0.25497675890290472</v>
      </c>
      <c r="W4" s="11">
        <v>5.7101007182107831E-2</v>
      </c>
      <c r="X4" s="11">
        <v>1605.8391977861049</v>
      </c>
      <c r="Y4" s="11">
        <v>0.15389978486380052</v>
      </c>
    </row>
    <row r="5" spans="1:25" x14ac:dyDescent="0.25">
      <c r="A5" s="11" t="s">
        <v>605</v>
      </c>
      <c r="B5" s="11">
        <v>3.7272907090698158E-2</v>
      </c>
      <c r="C5" s="11">
        <v>967.3836908604992</v>
      </c>
      <c r="D5" s="11">
        <v>4.7141978972599086E-2</v>
      </c>
      <c r="E5" s="11">
        <v>4.3229583672939803E-2</v>
      </c>
      <c r="F5" s="11">
        <v>968.63164005352519</v>
      </c>
      <c r="G5" s="11">
        <v>0.12493609555841323</v>
      </c>
      <c r="H5" s="11">
        <v>5.0259776835487352E-2</v>
      </c>
      <c r="I5" s="11">
        <v>541.07493516867123</v>
      </c>
      <c r="J5" s="11">
        <v>0.22497044562934254</v>
      </c>
      <c r="K5" s="11">
        <v>3.9261893414599305E-2</v>
      </c>
      <c r="L5" s="11">
        <v>889.86148972955868</v>
      </c>
      <c r="M5" s="11">
        <v>0.24341605038650205</v>
      </c>
      <c r="N5" s="11">
        <v>5.9955149836695892E-2</v>
      </c>
      <c r="O5" s="11">
        <v>846.97169793794535</v>
      </c>
      <c r="P5" s="11">
        <v>0.13981319681277349</v>
      </c>
      <c r="Q5" s="11">
        <v>0.12188797996167521</v>
      </c>
      <c r="R5" s="11">
        <v>149.89911626084577</v>
      </c>
      <c r="S5" s="11">
        <v>0.30611885320398813</v>
      </c>
      <c r="T5" s="11">
        <v>3.4116392879447538E-2</v>
      </c>
      <c r="U5" s="11">
        <v>1529.3312686280742</v>
      </c>
      <c r="V5" s="11">
        <v>0.17415995633952519</v>
      </c>
      <c r="W5" s="11">
        <v>8.129952088239481E-2</v>
      </c>
      <c r="X5" s="11">
        <v>430.58161694267585</v>
      </c>
      <c r="Y5" s="11">
        <v>0.34621031402443514</v>
      </c>
    </row>
    <row r="6" spans="1:25" x14ac:dyDescent="0.25">
      <c r="A6" s="11" t="s">
        <v>606</v>
      </c>
      <c r="B6" s="11">
        <v>0.29090610209514589</v>
      </c>
      <c r="C6" s="11">
        <v>4527.5305952203271</v>
      </c>
      <c r="D6" s="11">
        <v>0.13003507019453497</v>
      </c>
      <c r="E6" s="11">
        <v>4.1241086613860722E-2</v>
      </c>
      <c r="F6" s="11">
        <v>956.01905284222414</v>
      </c>
      <c r="G6" s="11">
        <v>0.15924182901074513</v>
      </c>
      <c r="H6" s="11">
        <v>0.59471215937800592</v>
      </c>
      <c r="I6" s="11">
        <v>4885.7570245362022</v>
      </c>
      <c r="J6" s="11">
        <v>0.27600917870003017</v>
      </c>
      <c r="K6" s="11">
        <v>0.84676269190570064</v>
      </c>
      <c r="L6" s="11">
        <v>3912.4261284830409</v>
      </c>
      <c r="M6" s="11">
        <v>0.68819453523176566</v>
      </c>
      <c r="N6" s="11">
        <v>0.31296227873470911</v>
      </c>
      <c r="O6" s="11">
        <v>4104.9749188823407</v>
      </c>
      <c r="P6" s="11">
        <v>0.70089150018784308</v>
      </c>
      <c r="Q6" s="11">
        <v>0.13514058153170966</v>
      </c>
      <c r="R6" s="11">
        <v>1581.694003946546</v>
      </c>
      <c r="S6" s="11">
        <v>0.17832473681078098</v>
      </c>
      <c r="T6" s="11">
        <v>0.2220185254236525</v>
      </c>
      <c r="U6" s="11">
        <v>1797.6867878513267</v>
      </c>
      <c r="V6" s="11">
        <v>0.69604909369462264</v>
      </c>
      <c r="W6" s="11">
        <v>0.52447909923818969</v>
      </c>
      <c r="X6" s="11">
        <v>6057.8693215730127</v>
      </c>
      <c r="Y6" s="11">
        <v>0.76336501034592352</v>
      </c>
    </row>
    <row r="7" spans="1:25" x14ac:dyDescent="0.25">
      <c r="A7" s="11" t="s">
        <v>607</v>
      </c>
      <c r="B7" s="11">
        <v>6.7591217543697971E-2</v>
      </c>
      <c r="C7" s="11">
        <v>1003.9998521819298</v>
      </c>
      <c r="D7" s="11">
        <v>0.22495798218470531</v>
      </c>
      <c r="E7" s="11">
        <v>5.8682396822988245E-2</v>
      </c>
      <c r="F7" s="11">
        <v>766.15132468672982</v>
      </c>
      <c r="G7" s="11">
        <v>0.19409145330979183</v>
      </c>
      <c r="H7" s="11">
        <v>4.957318703127462E-2</v>
      </c>
      <c r="I7" s="11">
        <v>1331.0678041004039</v>
      </c>
      <c r="J7" s="11">
        <v>0.10847741500915953</v>
      </c>
      <c r="K7" s="11">
        <v>8.1136032106030681E-2</v>
      </c>
      <c r="L7" s="11">
        <v>1611.3677335262707</v>
      </c>
      <c r="M7" s="11">
        <v>0.17562712920761547</v>
      </c>
      <c r="N7" s="11">
        <v>7.341529335939638E-2</v>
      </c>
      <c r="O7" s="11">
        <v>1061.7307134943592</v>
      </c>
      <c r="P7" s="11">
        <v>0.15153081690597325</v>
      </c>
      <c r="Q7" s="11">
        <v>7.8745295328207676E-2</v>
      </c>
      <c r="R7" s="11">
        <v>193.11964666083131</v>
      </c>
      <c r="S7" s="11">
        <v>0.63993403047129616</v>
      </c>
      <c r="T7" s="11">
        <v>8.2467931916367934E-2</v>
      </c>
      <c r="U7" s="11">
        <v>1066.9987242011407</v>
      </c>
      <c r="V7" s="11">
        <v>0.20552283740343325</v>
      </c>
      <c r="W7" s="11">
        <v>0.1198109357547511</v>
      </c>
      <c r="X7" s="11">
        <v>918.89213488566327</v>
      </c>
      <c r="Y7" s="11">
        <v>0.51945942619511487</v>
      </c>
    </row>
    <row r="8" spans="1:25" x14ac:dyDescent="0.25">
      <c r="A8" s="11" t="s">
        <v>608</v>
      </c>
      <c r="B8" s="11">
        <v>0.12991479152776317</v>
      </c>
      <c r="C8" s="11">
        <v>1960.3147448075754</v>
      </c>
      <c r="D8" s="11">
        <v>0.1248685332011531</v>
      </c>
      <c r="E8" s="11">
        <v>0.11910518747776504</v>
      </c>
      <c r="F8" s="11">
        <v>458.1647085215879</v>
      </c>
      <c r="G8" s="11">
        <v>0.57540924696502538</v>
      </c>
      <c r="H8" s="11">
        <v>7.0770192885205585E-2</v>
      </c>
      <c r="I8" s="11">
        <v>2795.1783342716963</v>
      </c>
      <c r="J8" s="11">
        <v>0.15739373868429352</v>
      </c>
      <c r="K8" s="11">
        <v>9.3348228779635806E-2</v>
      </c>
      <c r="L8" s="11">
        <v>2645.1506015735536</v>
      </c>
      <c r="M8" s="11">
        <v>0.29597786754057087</v>
      </c>
      <c r="N8" s="11">
        <v>0.3625595393894816</v>
      </c>
      <c r="O8" s="11">
        <v>-3338.5317450408188</v>
      </c>
      <c r="P8" s="11">
        <v>0.44526312722694172</v>
      </c>
      <c r="Q8" s="11">
        <v>0.13074860678526817</v>
      </c>
      <c r="R8" s="11">
        <v>1077.7596268603568</v>
      </c>
      <c r="S8" s="11">
        <v>0.43437129304336475</v>
      </c>
      <c r="T8" s="11">
        <v>0.25301734899278333</v>
      </c>
      <c r="U8" s="11">
        <v>2832.3256353180536</v>
      </c>
      <c r="V8" s="11">
        <v>0.60288191099907806</v>
      </c>
      <c r="W8" s="11">
        <v>0.11942953735415547</v>
      </c>
      <c r="X8" s="11">
        <v>4686.7401433961113</v>
      </c>
      <c r="Y8" s="11">
        <v>0.35854920899224429</v>
      </c>
    </row>
    <row r="9" spans="1:25" x14ac:dyDescent="0.25">
      <c r="A9" s="11" t="s">
        <v>609</v>
      </c>
      <c r="B9" s="11">
        <v>6.4360843934899409E-2</v>
      </c>
      <c r="C9" s="11">
        <v>262.15777306424235</v>
      </c>
      <c r="D9" s="11">
        <v>0.46413284769956198</v>
      </c>
      <c r="E9" s="11">
        <v>0.11343155652240076</v>
      </c>
      <c r="F9" s="11">
        <v>159.16553059697659</v>
      </c>
      <c r="G9" s="11">
        <v>0.31797344664978178</v>
      </c>
      <c r="H9" s="11">
        <v>0.13042562707266178</v>
      </c>
      <c r="I9" s="11">
        <v>517.86933056762609</v>
      </c>
      <c r="J9" s="11">
        <v>0.51803423611744448</v>
      </c>
      <c r="K9" s="11">
        <v>0.1520499605098076</v>
      </c>
      <c r="L9" s="11">
        <v>683.28383316912596</v>
      </c>
      <c r="M9" s="11">
        <v>0.43071705699353735</v>
      </c>
      <c r="N9" s="11">
        <v>2.0849904409876375E-2</v>
      </c>
      <c r="O9" s="11">
        <v>940.13686124104777</v>
      </c>
      <c r="P9" s="11">
        <v>7.5246674668177027E-2</v>
      </c>
      <c r="Q9" s="11">
        <v>0.12020874790784708</v>
      </c>
      <c r="R9" s="11">
        <v>9.3297399205508711</v>
      </c>
      <c r="S9" s="11">
        <v>0.66960008452394848</v>
      </c>
      <c r="T9" s="11">
        <v>-1.5567581595218146E-2</v>
      </c>
      <c r="U9" s="11">
        <v>3426.2770978419926</v>
      </c>
      <c r="V9" s="11">
        <v>5.389874085005919E-2</v>
      </c>
      <c r="W9" s="11">
        <v>0.13310916670911804</v>
      </c>
      <c r="X9" s="11">
        <v>737.59776223504343</v>
      </c>
      <c r="Y9" s="11">
        <v>0.4482849703833518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workbookViewId="0">
      <selection activeCell="E30" sqref="E30"/>
    </sheetView>
  </sheetViews>
  <sheetFormatPr defaultColWidth="11.42578125" defaultRowHeight="15" x14ac:dyDescent="0.25"/>
  <cols>
    <col min="1" max="1" width="42.7109375" style="12" bestFit="1" customWidth="1"/>
    <col min="2" max="2" width="24.28515625" style="12" bestFit="1" customWidth="1"/>
    <col min="3" max="3" width="25.5703125" style="12" bestFit="1" customWidth="1"/>
    <col min="4" max="4" width="24.5703125" style="12" bestFit="1" customWidth="1"/>
  </cols>
  <sheetData>
    <row r="1" spans="1:4" x14ac:dyDescent="0.25">
      <c r="A1" s="12" t="s">
        <v>456</v>
      </c>
      <c r="B1" s="12" t="s">
        <v>457</v>
      </c>
      <c r="C1" s="12" t="s">
        <v>458</v>
      </c>
      <c r="D1" s="12" t="s">
        <v>459</v>
      </c>
    </row>
    <row r="2" spans="1:4" x14ac:dyDescent="0.25">
      <c r="A2" s="12" t="s">
        <v>460</v>
      </c>
      <c r="B2" s="12">
        <v>1371.0556054149495</v>
      </c>
      <c r="C2" s="12">
        <v>1867.9730501318136</v>
      </c>
      <c r="D2" s="12">
        <v>1210.532473337395</v>
      </c>
    </row>
    <row r="3" spans="1:4" x14ac:dyDescent="0.25">
      <c r="A3" s="12" t="s">
        <v>461</v>
      </c>
      <c r="B3" s="12">
        <v>9022.4225441316448</v>
      </c>
      <c r="C3" s="12">
        <v>7643.2739665219724</v>
      </c>
      <c r="D3" s="12">
        <v>8776.0837179068185</v>
      </c>
    </row>
    <row r="4" spans="1:4" x14ac:dyDescent="0.25">
      <c r="A4" s="12" t="s">
        <v>462</v>
      </c>
      <c r="B4" s="12">
        <v>4726.2354677365038</v>
      </c>
      <c r="C4" s="12">
        <v>7022.4087201848188</v>
      </c>
      <c r="D4" s="12">
        <v>6613.2863164393666</v>
      </c>
    </row>
    <row r="5" spans="1:4" x14ac:dyDescent="0.25">
      <c r="A5" s="12" t="s">
        <v>463</v>
      </c>
      <c r="B5" s="12">
        <v>4808.5933483033141</v>
      </c>
      <c r="C5" s="12">
        <v>3873.6831122218678</v>
      </c>
      <c r="D5" s="12">
        <v>4847.939405181156</v>
      </c>
    </row>
    <row r="6" spans="1:4" x14ac:dyDescent="0.25">
      <c r="A6" s="12" t="s">
        <v>464</v>
      </c>
      <c r="B6" s="12">
        <v>3316.2014796958488</v>
      </c>
      <c r="C6" s="12">
        <v>4566.1162812899529</v>
      </c>
      <c r="D6" s="12">
        <v>5773.0451160826333</v>
      </c>
    </row>
    <row r="7" spans="1:4" x14ac:dyDescent="0.25">
      <c r="A7" s="12" t="s">
        <v>465</v>
      </c>
      <c r="B7" s="12">
        <v>4579.0697228876852</v>
      </c>
      <c r="C7" s="12">
        <v>7564.1522343426022</v>
      </c>
      <c r="D7" s="12">
        <v>5232.6204909892795</v>
      </c>
    </row>
    <row r="8" spans="1:4" x14ac:dyDescent="0.25">
      <c r="A8" s="12" t="s">
        <v>466</v>
      </c>
      <c r="B8" s="12">
        <v>8710.6048235474173</v>
      </c>
      <c r="C8" s="12">
        <v>12466.116851230428</v>
      </c>
      <c r="D8" s="12">
        <v>9787.8697715002672</v>
      </c>
    </row>
    <row r="9" spans="1:4" x14ac:dyDescent="0.25">
      <c r="A9" s="12" t="s">
        <v>467</v>
      </c>
      <c r="B9" s="12">
        <v>2474.1795058093567</v>
      </c>
      <c r="C9" s="12">
        <v>2928.2029198346604</v>
      </c>
      <c r="D9" s="12">
        <v>2794.9838076675605</v>
      </c>
    </row>
    <row r="10" spans="1:4" x14ac:dyDescent="0.25">
      <c r="A10" s="12" t="s">
        <v>468</v>
      </c>
      <c r="B10" s="12">
        <v>2777.0265719792001</v>
      </c>
      <c r="C10" s="12">
        <v>3686.3049017245803</v>
      </c>
      <c r="D10" s="12">
        <v>2703.9178772617324</v>
      </c>
    </row>
    <row r="11" spans="1:4" x14ac:dyDescent="0.25">
      <c r="A11" s="12" t="s">
        <v>469</v>
      </c>
      <c r="B11" s="12">
        <v>18421.146193385135</v>
      </c>
      <c r="C11" s="12">
        <v>14363.263473452236</v>
      </c>
      <c r="D11" s="12">
        <v>13432.549741089206</v>
      </c>
    </row>
    <row r="12" spans="1:4" x14ac:dyDescent="0.25">
      <c r="A12" s="12" t="s">
        <v>470</v>
      </c>
      <c r="B12" s="12">
        <v>6704.6052202273522</v>
      </c>
      <c r="C12" s="12">
        <v>7894.5952537212088</v>
      </c>
      <c r="D12" s="12">
        <v>7181.5274214580822</v>
      </c>
    </row>
    <row r="13" spans="1:4" x14ac:dyDescent="0.25">
      <c r="A13" s="12" t="s">
        <v>471</v>
      </c>
      <c r="B13" s="12">
        <v>1746.380370123904</v>
      </c>
      <c r="C13" s="12">
        <v>2425.4961689894321</v>
      </c>
      <c r="D13" s="12">
        <v>1967.7872028696083</v>
      </c>
    </row>
    <row r="14" spans="1:4" x14ac:dyDescent="0.25">
      <c r="A14" s="12" t="s">
        <v>472</v>
      </c>
      <c r="B14" s="12">
        <v>1874.0231735894736</v>
      </c>
      <c r="C14" s="12">
        <v>1601.7524557807114</v>
      </c>
      <c r="D14" s="12">
        <v>1605.2927306134054</v>
      </c>
    </row>
    <row r="15" spans="1:4" x14ac:dyDescent="0.25">
      <c r="A15" s="12" t="s">
        <v>473</v>
      </c>
      <c r="B15" s="12">
        <v>7929.5592674528743</v>
      </c>
      <c r="C15" s="12">
        <v>14283.684830102722</v>
      </c>
      <c r="D15" s="12">
        <v>10429.785644983074</v>
      </c>
    </row>
    <row r="16" spans="1:4" x14ac:dyDescent="0.25">
      <c r="A16" s="12" t="s">
        <v>474</v>
      </c>
      <c r="B16" s="12">
        <v>5621.3663905508865</v>
      </c>
      <c r="C16" s="12">
        <v>5993.8613970811866</v>
      </c>
      <c r="D16" s="12">
        <v>6379.7991713496749</v>
      </c>
    </row>
    <row r="17" spans="1:4" x14ac:dyDescent="0.25">
      <c r="A17" s="12" t="s">
        <v>475</v>
      </c>
      <c r="B17" s="12">
        <v>2729.2666835707764</v>
      </c>
      <c r="C17" s="12">
        <v>3298.7071327953895</v>
      </c>
      <c r="D17" s="12">
        <v>2323.6050440023128</v>
      </c>
    </row>
    <row r="18" spans="1:4" x14ac:dyDescent="0.25">
      <c r="A18" s="12" t="s">
        <v>476</v>
      </c>
      <c r="B18" s="12">
        <v>2883.1495744615086</v>
      </c>
      <c r="C18" s="12">
        <v>2903.4029671034327</v>
      </c>
      <c r="D18" s="12">
        <v>2450.9138806740589</v>
      </c>
    </row>
    <row r="19" spans="1:4" x14ac:dyDescent="0.25">
      <c r="A19" s="12" t="s">
        <v>477</v>
      </c>
      <c r="B19" s="12">
        <v>3032.1051935052014</v>
      </c>
      <c r="C19" s="12">
        <v>2419.6150493296991</v>
      </c>
      <c r="D19" s="12">
        <v>2339.1195332007924</v>
      </c>
    </row>
    <row r="20" spans="1:4" x14ac:dyDescent="0.25">
      <c r="A20" s="12" t="s">
        <v>478</v>
      </c>
      <c r="B20" s="12">
        <v>17360.418695987115</v>
      </c>
      <c r="C20" s="12">
        <v>19994.929711360772</v>
      </c>
      <c r="D20" s="12">
        <v>12130.529579508922</v>
      </c>
    </row>
    <row r="21" spans="1:4" x14ac:dyDescent="0.25">
      <c r="A21" s="12" t="s">
        <v>479</v>
      </c>
      <c r="B21" s="12">
        <v>2042.9538897839602</v>
      </c>
      <c r="C21" s="12">
        <v>2697.8601125675359</v>
      </c>
      <c r="D21" s="12">
        <v>2266.2267499615409</v>
      </c>
    </row>
    <row r="22" spans="1:4" x14ac:dyDescent="0.25">
      <c r="A22" s="12" t="s">
        <v>480</v>
      </c>
      <c r="B22" s="12">
        <v>8373.8772417334731</v>
      </c>
      <c r="C22" s="12">
        <v>6647.5634801526439</v>
      </c>
      <c r="D22" s="12">
        <v>5988.2578561975597</v>
      </c>
    </row>
    <row r="23" spans="1:4" x14ac:dyDescent="0.25">
      <c r="A23" s="12" t="s">
        <v>481</v>
      </c>
      <c r="B23" s="12">
        <v>2532.9194228073834</v>
      </c>
      <c r="C23" s="12">
        <v>3164.4284605156049</v>
      </c>
      <c r="D23" s="12">
        <v>2486.8804040358077</v>
      </c>
    </row>
    <row r="24" spans="1:4" x14ac:dyDescent="0.25">
      <c r="A24" s="12" t="s">
        <v>482</v>
      </c>
      <c r="B24" s="12">
        <v>5468.3467562752194</v>
      </c>
      <c r="C24" s="12">
        <v>9109.2280580477927</v>
      </c>
      <c r="D24" s="12">
        <v>7809.5923625320538</v>
      </c>
    </row>
    <row r="25" spans="1:4" x14ac:dyDescent="0.25">
      <c r="A25" s="12" t="s">
        <v>483</v>
      </c>
      <c r="B25" s="12">
        <v>1704.1219192488988</v>
      </c>
      <c r="C25" s="12">
        <v>2243.0604429480472</v>
      </c>
      <c r="D25" s="12">
        <v>2415.0237686770615</v>
      </c>
    </row>
    <row r="26" spans="1:4" x14ac:dyDescent="0.25">
      <c r="A26" s="12" t="s">
        <v>484</v>
      </c>
      <c r="B26" s="12">
        <v>3805.3704332424359</v>
      </c>
      <c r="C26" s="12">
        <v>4085.4183506095633</v>
      </c>
      <c r="D26" s="12">
        <v>2663.3494213035815</v>
      </c>
    </row>
    <row r="27" spans="1:4" x14ac:dyDescent="0.25">
      <c r="A27" s="12" t="s">
        <v>485</v>
      </c>
      <c r="B27" s="12">
        <v>19191.702350608022</v>
      </c>
      <c r="C27" s="12">
        <v>18269.243148155536</v>
      </c>
      <c r="D27" s="12">
        <v>13956.930068778369</v>
      </c>
    </row>
    <row r="28" spans="1:4" x14ac:dyDescent="0.25">
      <c r="A28" s="12" t="s">
        <v>486</v>
      </c>
      <c r="B28" s="12">
        <v>7778.6094326576276</v>
      </c>
      <c r="C28" s="12">
        <v>6697.8884281890068</v>
      </c>
      <c r="D28" s="12">
        <v>9106.6664615961345</v>
      </c>
    </row>
    <row r="29" spans="1:4" x14ac:dyDescent="0.25">
      <c r="A29" s="12" t="s">
        <v>487</v>
      </c>
      <c r="B29" s="12">
        <v>2182.6655733113962</v>
      </c>
      <c r="C29" s="12">
        <v>1951.5384944703951</v>
      </c>
      <c r="D29" s="12">
        <v>2394.3335567410572</v>
      </c>
    </row>
    <row r="30" spans="1:4" x14ac:dyDescent="0.25">
      <c r="A30" s="12" t="s">
        <v>488</v>
      </c>
      <c r="B30" s="12">
        <v>1242.4066838008503</v>
      </c>
      <c r="C30" s="12">
        <v>1441.9376409686297</v>
      </c>
      <c r="D30" s="12">
        <v>1278.8432871439011</v>
      </c>
    </row>
    <row r="31" spans="1:4" x14ac:dyDescent="0.25">
      <c r="A31" s="12" t="s">
        <v>489</v>
      </c>
      <c r="B31" s="12">
        <v>4009.5115887077482</v>
      </c>
      <c r="C31" s="12">
        <v>3597.3113024459576</v>
      </c>
      <c r="D31" s="12">
        <v>2770.3562928065885</v>
      </c>
    </row>
    <row r="32" spans="1:4" x14ac:dyDescent="0.25">
      <c r="A32" s="12" t="s">
        <v>490</v>
      </c>
      <c r="B32" s="12">
        <v>1659.8367779740038</v>
      </c>
      <c r="C32" s="12">
        <v>2587.8343141546793</v>
      </c>
      <c r="D32" s="12">
        <v>2138.1067007858669</v>
      </c>
    </row>
    <row r="33" spans="1:4" x14ac:dyDescent="0.25">
      <c r="A33" s="12" t="s">
        <v>491</v>
      </c>
      <c r="B33" s="12">
        <v>4375.795951299966</v>
      </c>
      <c r="C33" s="12">
        <v>6709.2981072896691</v>
      </c>
      <c r="D33" s="12">
        <v>3451.8581269237734</v>
      </c>
    </row>
    <row r="34" spans="1:4" x14ac:dyDescent="0.25">
      <c r="A34" s="12" t="s">
        <v>492</v>
      </c>
      <c r="B34" s="12">
        <v>7820.297763581555</v>
      </c>
      <c r="C34" s="12">
        <v>11546.708242920487</v>
      </c>
      <c r="D34" s="12">
        <v>7266.183318272987</v>
      </c>
    </row>
    <row r="35" spans="1:4" x14ac:dyDescent="0.25">
      <c r="A35" s="12" t="s">
        <v>493</v>
      </c>
      <c r="B35" s="12">
        <v>5500.1668966021825</v>
      </c>
      <c r="C35" s="12">
        <v>4747.8183180154783</v>
      </c>
      <c r="D35" s="12">
        <v>4401.4053660603122</v>
      </c>
    </row>
    <row r="36" spans="1:4" x14ac:dyDescent="0.25">
      <c r="A36" s="12" t="s">
        <v>494</v>
      </c>
      <c r="B36" s="12">
        <v>3223.3232002374675</v>
      </c>
      <c r="C36" s="12">
        <v>3970.988531780974</v>
      </c>
      <c r="D36" s="12">
        <v>3482.9719115596458</v>
      </c>
    </row>
    <row r="37" spans="1:4" x14ac:dyDescent="0.25">
      <c r="A37" s="12" t="s">
        <v>495</v>
      </c>
      <c r="B37" s="12">
        <v>1209.8445213353809</v>
      </c>
      <c r="C37" s="12">
        <v>2228.5162729237131</v>
      </c>
      <c r="D37" s="12">
        <v>1736.2894404603769</v>
      </c>
    </row>
    <row r="38" spans="1:4" x14ac:dyDescent="0.25">
      <c r="A38" s="12" t="s">
        <v>496</v>
      </c>
      <c r="B38" s="12">
        <v>2205.2154259071885</v>
      </c>
      <c r="C38" s="12">
        <v>4645.8041351995562</v>
      </c>
      <c r="D38" s="12">
        <v>3483.9443500910197</v>
      </c>
    </row>
    <row r="39" spans="1:4" x14ac:dyDescent="0.25">
      <c r="A39" s="12" t="s">
        <v>497</v>
      </c>
      <c r="B39" s="12">
        <v>11598.016679837803</v>
      </c>
      <c r="C39" s="12">
        <v>27538.767102766087</v>
      </c>
      <c r="D39" s="12">
        <v>12545.262971117425</v>
      </c>
    </row>
    <row r="40" spans="1:4" x14ac:dyDescent="0.25">
      <c r="A40" s="12" t="s">
        <v>498</v>
      </c>
      <c r="B40" s="12">
        <v>3531.6242907646488</v>
      </c>
      <c r="C40" s="12">
        <v>4312.1154944957443</v>
      </c>
      <c r="D40" s="12">
        <v>3009.6128621288449</v>
      </c>
    </row>
    <row r="41" spans="1:4" x14ac:dyDescent="0.25">
      <c r="A41" s="12" t="s">
        <v>499</v>
      </c>
      <c r="B41" s="12">
        <v>9899.1199389322301</v>
      </c>
      <c r="C41" s="12">
        <v>10070.849289320429</v>
      </c>
      <c r="D41" s="12">
        <v>5586.3289476627497</v>
      </c>
    </row>
    <row r="42" spans="1:4" x14ac:dyDescent="0.25">
      <c r="A42" s="12" t="s">
        <v>500</v>
      </c>
      <c r="B42" s="12">
        <v>907.94331029168836</v>
      </c>
      <c r="C42" s="12">
        <v>1334.5578407682608</v>
      </c>
      <c r="D42" s="12">
        <v>816.49993616153267</v>
      </c>
    </row>
    <row r="43" spans="1:4" x14ac:dyDescent="0.25">
      <c r="A43" s="12" t="s">
        <v>501</v>
      </c>
      <c r="B43" s="12">
        <v>5167.7117169197491</v>
      </c>
      <c r="C43" s="12">
        <v>3868.3039233159884</v>
      </c>
      <c r="D43" s="12">
        <v>3330.710690252793</v>
      </c>
    </row>
    <row r="44" spans="1:4" x14ac:dyDescent="0.25">
      <c r="A44" s="12" t="s">
        <v>502</v>
      </c>
      <c r="B44" s="12">
        <v>4543.4507868711598</v>
      </c>
      <c r="C44" s="12">
        <v>3999.3867101196702</v>
      </c>
      <c r="D44" s="12">
        <v>4246.8142853663903</v>
      </c>
    </row>
    <row r="45" spans="1:4" x14ac:dyDescent="0.25">
      <c r="A45" s="12" t="s">
        <v>503</v>
      </c>
      <c r="B45" s="12">
        <v>1636.5547486317041</v>
      </c>
      <c r="C45" s="12">
        <v>2136.1191052589097</v>
      </c>
      <c r="D45" s="12">
        <v>1885.6900602035998</v>
      </c>
    </row>
    <row r="46" spans="1:4" x14ac:dyDescent="0.25">
      <c r="A46" s="12" t="s">
        <v>504</v>
      </c>
      <c r="B46" s="12">
        <v>2363.6570166386678</v>
      </c>
      <c r="C46" s="12">
        <v>2761.2382497143672</v>
      </c>
      <c r="D46" s="12">
        <v>2759.0245720018215</v>
      </c>
    </row>
    <row r="47" spans="1:4" x14ac:dyDescent="0.25">
      <c r="A47" s="12" t="s">
        <v>505</v>
      </c>
      <c r="B47" s="12">
        <v>2865.0306857901137</v>
      </c>
      <c r="C47" s="12">
        <v>6288.8518536351139</v>
      </c>
      <c r="D47" s="12">
        <v>3973.7582200197248</v>
      </c>
    </row>
    <row r="48" spans="1:4" x14ac:dyDescent="0.25">
      <c r="A48" s="12" t="s">
        <v>506</v>
      </c>
      <c r="B48" s="12">
        <v>2234.4593167841331</v>
      </c>
      <c r="C48" s="12">
        <v>2914.4366988550078</v>
      </c>
      <c r="D48" s="12">
        <v>2111.5323444630617</v>
      </c>
    </row>
    <row r="49" spans="1:4" x14ac:dyDescent="0.25">
      <c r="A49" s="12" t="s">
        <v>507</v>
      </c>
      <c r="B49" s="12">
        <v>3950.8626284644893</v>
      </c>
      <c r="C49" s="12">
        <v>5423.7232824890689</v>
      </c>
      <c r="D49" s="12">
        <v>2985.8392921486943</v>
      </c>
    </row>
    <row r="50" spans="1:4" x14ac:dyDescent="0.25">
      <c r="A50" s="12" t="s">
        <v>508</v>
      </c>
      <c r="B50" s="12">
        <v>7270.7491927603442</v>
      </c>
      <c r="C50" s="12">
        <v>7405.4088079341127</v>
      </c>
      <c r="D50" s="12">
        <v>7972.0838103279884</v>
      </c>
    </row>
    <row r="51" spans="1:4" x14ac:dyDescent="0.25">
      <c r="A51" s="12" t="s">
        <v>509</v>
      </c>
      <c r="B51" s="12">
        <v>3228.5244514951323</v>
      </c>
      <c r="C51" s="12">
        <v>2655.8243695770439</v>
      </c>
      <c r="D51" s="12">
        <v>2799.9446502405626</v>
      </c>
    </row>
    <row r="52" spans="1:4" x14ac:dyDescent="0.25">
      <c r="A52" s="12" t="s">
        <v>510</v>
      </c>
      <c r="B52" s="12">
        <v>3366.3530779233583</v>
      </c>
      <c r="C52" s="12">
        <v>5018.8696116535984</v>
      </c>
      <c r="D52" s="12">
        <v>4940.5642789413341</v>
      </c>
    </row>
    <row r="53" spans="1:4" x14ac:dyDescent="0.25">
      <c r="A53" s="12" t="s">
        <v>511</v>
      </c>
      <c r="B53" s="12">
        <v>9540.6749444804445</v>
      </c>
      <c r="C53" s="12">
        <v>8769.4452984148938</v>
      </c>
      <c r="D53" s="12">
        <v>9868.0524820047631</v>
      </c>
    </row>
    <row r="54" spans="1:4" x14ac:dyDescent="0.25">
      <c r="A54" s="12" t="s">
        <v>512</v>
      </c>
      <c r="B54" s="12">
        <v>3792.649563797434</v>
      </c>
      <c r="C54" s="12">
        <v>4280.9155420816915</v>
      </c>
      <c r="D54" s="12">
        <v>3945.64653385772</v>
      </c>
    </row>
    <row r="55" spans="1:4" x14ac:dyDescent="0.25">
      <c r="A55" s="12" t="s">
        <v>513</v>
      </c>
      <c r="B55" s="12">
        <v>2531.2874641012982</v>
      </c>
      <c r="C55" s="12">
        <v>2574.9166839224667</v>
      </c>
      <c r="D55" s="12">
        <v>2671.1001988610215</v>
      </c>
    </row>
    <row r="56" spans="1:4" x14ac:dyDescent="0.25">
      <c r="A56" s="12" t="s">
        <v>514</v>
      </c>
      <c r="B56" s="12">
        <v>3911.4302617867206</v>
      </c>
      <c r="C56" s="12">
        <v>4814.2851645703686</v>
      </c>
      <c r="D56" s="12">
        <v>4253.976993332346</v>
      </c>
    </row>
    <row r="57" spans="1:4" x14ac:dyDescent="0.25">
      <c r="A57" s="12" t="s">
        <v>515</v>
      </c>
      <c r="B57" s="12">
        <v>14406.855884585098</v>
      </c>
      <c r="C57" s="12">
        <v>10908.375787376388</v>
      </c>
      <c r="D57" s="12">
        <v>8755.569455819983</v>
      </c>
    </row>
    <row r="58" spans="1:4" x14ac:dyDescent="0.25">
      <c r="A58" s="12" t="s">
        <v>516</v>
      </c>
      <c r="B58" s="12">
        <v>7842.9766409991953</v>
      </c>
      <c r="C58" s="12">
        <v>10210.552212308927</v>
      </c>
      <c r="D58" s="12">
        <v>10958.561012836624</v>
      </c>
    </row>
    <row r="59" spans="1:4" x14ac:dyDescent="0.25">
      <c r="A59" s="12" t="s">
        <v>517</v>
      </c>
      <c r="B59" s="12">
        <v>38026.998832912795</v>
      </c>
      <c r="C59" s="12">
        <v>26454.302833450212</v>
      </c>
      <c r="D59" s="12">
        <v>25955.366029859411</v>
      </c>
    </row>
    <row r="60" spans="1:4" x14ac:dyDescent="0.25">
      <c r="A60" s="12" t="s">
        <v>518</v>
      </c>
      <c r="B60" s="12">
        <v>2907.3840228448862</v>
      </c>
      <c r="C60" s="12">
        <v>1572.6725288064627</v>
      </c>
      <c r="D60" s="12">
        <v>1515.260351295165</v>
      </c>
    </row>
    <row r="61" spans="1:4" x14ac:dyDescent="0.25">
      <c r="A61" s="12" t="s">
        <v>519</v>
      </c>
      <c r="B61" s="12">
        <v>6268.4192813178888</v>
      </c>
      <c r="C61" s="12">
        <v>5905.8355238389049</v>
      </c>
      <c r="D61" s="12">
        <v>4336.3829957733005</v>
      </c>
    </row>
    <row r="62" spans="1:4" x14ac:dyDescent="0.25">
      <c r="A62" s="12" t="s">
        <v>520</v>
      </c>
      <c r="B62" s="12">
        <v>2861.1620151315915</v>
      </c>
      <c r="C62" s="12">
        <v>2075.8260190636329</v>
      </c>
      <c r="D62" s="12">
        <v>2265.1600609409725</v>
      </c>
    </row>
    <row r="63" spans="1:4" x14ac:dyDescent="0.25">
      <c r="A63" s="12" t="s">
        <v>521</v>
      </c>
      <c r="B63" s="12">
        <v>980.15293340596634</v>
      </c>
      <c r="C63" s="12">
        <v>2186.4075337328386</v>
      </c>
      <c r="D63" s="12">
        <v>1691.7185259040543</v>
      </c>
    </row>
    <row r="64" spans="1:4" x14ac:dyDescent="0.25">
      <c r="A64" s="12" t="s">
        <v>522</v>
      </c>
      <c r="B64" s="12">
        <v>2143.2728072471114</v>
      </c>
      <c r="C64" s="12">
        <v>2929.9969279269981</v>
      </c>
      <c r="D64" s="12">
        <v>2874.4076999592903</v>
      </c>
    </row>
    <row r="65" spans="1:4" x14ac:dyDescent="0.25">
      <c r="A65" s="12" t="s">
        <v>523</v>
      </c>
      <c r="B65" s="12">
        <v>2296.0417348927103</v>
      </c>
      <c r="C65" s="12">
        <v>1996.1611607525772</v>
      </c>
      <c r="D65" s="12">
        <v>2167.08745473416</v>
      </c>
    </row>
    <row r="66" spans="1:4" x14ac:dyDescent="0.25">
      <c r="A66" s="12" t="s">
        <v>524</v>
      </c>
      <c r="B66" s="12">
        <v>1292.5603315744918</v>
      </c>
      <c r="C66" s="12">
        <v>1442.9103658896686</v>
      </c>
      <c r="D66" s="12">
        <v>955.35402519857655</v>
      </c>
    </row>
    <row r="67" spans="1:4" x14ac:dyDescent="0.25">
      <c r="A67" s="12" t="s">
        <v>525</v>
      </c>
      <c r="B67" s="12">
        <v>1019.799426248878</v>
      </c>
      <c r="C67" s="12">
        <v>929.64566321877317</v>
      </c>
      <c r="D67" s="12">
        <v>1037.2433423884879</v>
      </c>
    </row>
    <row r="68" spans="1:4" x14ac:dyDescent="0.25">
      <c r="A68" s="12" t="s">
        <v>526</v>
      </c>
      <c r="B68" s="12">
        <v>1527.0888151976153</v>
      </c>
      <c r="C68" s="12">
        <v>2097.0593687801879</v>
      </c>
      <c r="D68" s="12">
        <v>1403.4580202847449</v>
      </c>
    </row>
    <row r="69" spans="1:4" x14ac:dyDescent="0.25">
      <c r="A69" s="12" t="s">
        <v>527</v>
      </c>
      <c r="B69" s="12">
        <v>896.57451037574515</v>
      </c>
      <c r="C69" s="12">
        <v>859.50200916436233</v>
      </c>
      <c r="D69" s="12">
        <v>867.490621575977</v>
      </c>
    </row>
    <row r="70" spans="1:4" x14ac:dyDescent="0.25">
      <c r="A70" s="12" t="s">
        <v>528</v>
      </c>
      <c r="B70" s="12">
        <v>5094.4280624822177</v>
      </c>
      <c r="C70" s="12">
        <v>6885.5219563140763</v>
      </c>
      <c r="D70" s="12">
        <v>5332.1350169962116</v>
      </c>
    </row>
    <row r="71" spans="1:4" x14ac:dyDescent="0.25">
      <c r="A71" s="12" t="s">
        <v>529</v>
      </c>
      <c r="B71" s="12">
        <v>2210.8392689989064</v>
      </c>
      <c r="C71" s="12">
        <v>4425.6015477291576</v>
      </c>
      <c r="D71" s="12">
        <v>2233.1582560889083</v>
      </c>
    </row>
    <row r="72" spans="1:4" x14ac:dyDescent="0.25">
      <c r="A72" s="12" t="s">
        <v>530</v>
      </c>
      <c r="B72" s="12">
        <v>2105.3574859573846</v>
      </c>
      <c r="C72" s="12">
        <v>1996.865232956316</v>
      </c>
      <c r="D72" s="12">
        <v>2259.8040741105642</v>
      </c>
    </row>
    <row r="73" spans="1:4" x14ac:dyDescent="0.25">
      <c r="A73" s="12" t="s">
        <v>531</v>
      </c>
      <c r="B73" s="12">
        <v>2460.0031551751299</v>
      </c>
      <c r="C73" s="12">
        <v>2047.3522515824711</v>
      </c>
      <c r="D73" s="12">
        <v>2921.4943691827752</v>
      </c>
    </row>
    <row r="74" spans="1:4" x14ac:dyDescent="0.25">
      <c r="A74" s="12" t="s">
        <v>532</v>
      </c>
      <c r="B74" s="12">
        <v>3592.6693724641382</v>
      </c>
      <c r="C74" s="12">
        <v>3406.8187621673419</v>
      </c>
      <c r="D74" s="12">
        <v>3075.0440718555437</v>
      </c>
    </row>
    <row r="75" spans="1:4" x14ac:dyDescent="0.25">
      <c r="A75" s="12" t="s">
        <v>533</v>
      </c>
      <c r="B75" s="12">
        <v>3397.3327611425057</v>
      </c>
      <c r="C75" s="12">
        <v>3753.4418050774611</v>
      </c>
      <c r="D75" s="12">
        <v>5276.3694723469744</v>
      </c>
    </row>
    <row r="76" spans="1:4" x14ac:dyDescent="0.25">
      <c r="A76" s="12" t="s">
        <v>534</v>
      </c>
      <c r="B76" s="12">
        <v>2199.8106854230914</v>
      </c>
      <c r="C76" s="12">
        <v>2714.6943291814096</v>
      </c>
      <c r="D76" s="12">
        <v>2305.747452835797</v>
      </c>
    </row>
    <row r="77" spans="1:4" x14ac:dyDescent="0.25">
      <c r="A77" s="12" t="s">
        <v>535</v>
      </c>
      <c r="B77" s="12">
        <v>1371.6697433282504</v>
      </c>
      <c r="C77" s="12">
        <v>2268.174555529501</v>
      </c>
      <c r="D77" s="12">
        <v>1187.1380657739596</v>
      </c>
    </row>
    <row r="78" spans="1:4" x14ac:dyDescent="0.25">
      <c r="A78" s="12" t="s">
        <v>536</v>
      </c>
      <c r="B78" s="12">
        <v>7370.8467323784771</v>
      </c>
      <c r="C78" s="12">
        <v>13896.825273244582</v>
      </c>
      <c r="D78" s="12">
        <v>5709.6359590031088</v>
      </c>
    </row>
    <row r="79" spans="1:4" x14ac:dyDescent="0.25">
      <c r="A79" s="12" t="s">
        <v>537</v>
      </c>
      <c r="B79" s="12">
        <v>9234.1368763016471</v>
      </c>
      <c r="C79" s="12">
        <v>6362.5867035775491</v>
      </c>
      <c r="D79" s="12">
        <v>13768.043822603871</v>
      </c>
    </row>
    <row r="80" spans="1:4" x14ac:dyDescent="0.25">
      <c r="A80" s="12" t="s">
        <v>538</v>
      </c>
      <c r="B80" s="12">
        <v>2767.5711238549852</v>
      </c>
      <c r="C80" s="12">
        <v>4990.2593474931473</v>
      </c>
      <c r="D80" s="12">
        <v>4268.3549039402642</v>
      </c>
    </row>
    <row r="81" spans="1:4" x14ac:dyDescent="0.25">
      <c r="A81" s="12" t="s">
        <v>539</v>
      </c>
      <c r="B81" s="12">
        <v>1302.0658859207354</v>
      </c>
      <c r="C81" s="12">
        <v>1833.7480890222434</v>
      </c>
      <c r="D81" s="12">
        <v>1298.3076813985272</v>
      </c>
    </row>
    <row r="82" spans="1:4" x14ac:dyDescent="0.25">
      <c r="A82" s="12" t="s">
        <v>540</v>
      </c>
      <c r="B82" s="12">
        <v>3146.8849116570859</v>
      </c>
      <c r="C82" s="12">
        <v>3919.962355786311</v>
      </c>
      <c r="D82" s="12">
        <v>2566.1423400579993</v>
      </c>
    </row>
    <row r="83" spans="1:4" x14ac:dyDescent="0.25">
      <c r="A83" s="12" t="s">
        <v>541</v>
      </c>
      <c r="B83" s="12">
        <v>4968.8649750910872</v>
      </c>
      <c r="C83" s="12">
        <v>7890.4234678285366</v>
      </c>
      <c r="D83" s="12">
        <v>6467.2355310513003</v>
      </c>
    </row>
    <row r="84" spans="1:4" x14ac:dyDescent="0.25">
      <c r="A84" s="12" t="s">
        <v>542</v>
      </c>
      <c r="B84" s="12">
        <v>1429.6665886485159</v>
      </c>
      <c r="C84" s="12">
        <v>2074.8121301414585</v>
      </c>
      <c r="D84" s="12">
        <v>2088.7063808957209</v>
      </c>
    </row>
    <row r="85" spans="1:4" x14ac:dyDescent="0.25">
      <c r="A85" s="12" t="s">
        <v>543</v>
      </c>
      <c r="B85" s="12">
        <v>2541.5374895705277</v>
      </c>
      <c r="C85" s="12">
        <v>2800.4801249009338</v>
      </c>
      <c r="D85" s="12">
        <v>1926.6493661176478</v>
      </c>
    </row>
    <row r="86" spans="1:4" x14ac:dyDescent="0.25">
      <c r="A86" s="12" t="s">
        <v>544</v>
      </c>
      <c r="B86" s="12">
        <v>3361.0600584031545</v>
      </c>
      <c r="C86" s="12">
        <v>3840.8036973727349</v>
      </c>
      <c r="D86" s="12">
        <v>2819.4088717285154</v>
      </c>
    </row>
    <row r="87" spans="1:4" x14ac:dyDescent="0.25">
      <c r="A87" s="12" t="s">
        <v>545</v>
      </c>
      <c r="B87" s="12">
        <v>4749.1386083096677</v>
      </c>
      <c r="C87" s="12">
        <v>5066.3262423957331</v>
      </c>
      <c r="D87" s="12">
        <v>3196.5785349228722</v>
      </c>
    </row>
    <row r="88" spans="1:4" x14ac:dyDescent="0.25">
      <c r="A88" s="12" t="s">
        <v>546</v>
      </c>
      <c r="B88" s="12">
        <v>1610.0161755138163</v>
      </c>
      <c r="C88" s="12">
        <v>2397.7660175803576</v>
      </c>
      <c r="D88" s="12">
        <v>1208.2954511497453</v>
      </c>
    </row>
    <row r="89" spans="1:4" x14ac:dyDescent="0.25">
      <c r="A89" s="12" t="s">
        <v>547</v>
      </c>
      <c r="B89" s="12">
        <v>2252.7110866689109</v>
      </c>
      <c r="C89" s="12">
        <v>1813.8947189632127</v>
      </c>
      <c r="D89" s="12">
        <v>1172.5578390915141</v>
      </c>
    </row>
    <row r="90" spans="1:4" x14ac:dyDescent="0.25">
      <c r="A90" s="12" t="s">
        <v>548</v>
      </c>
      <c r="B90" s="12">
        <v>1485.0264878623323</v>
      </c>
      <c r="C90" s="12">
        <v>1646.8270103534524</v>
      </c>
      <c r="D90" s="12">
        <v>985.54832859913893</v>
      </c>
    </row>
    <row r="91" spans="1:4" x14ac:dyDescent="0.25">
      <c r="A91" s="12" t="s">
        <v>549</v>
      </c>
      <c r="B91" s="12">
        <v>1140.8349469225373</v>
      </c>
      <c r="C91" s="12">
        <v>1629.2657872440675</v>
      </c>
      <c r="D91" s="12">
        <v>1428.1395519114312</v>
      </c>
    </row>
    <row r="92" spans="1:4" x14ac:dyDescent="0.25">
      <c r="A92" s="12" t="s">
        <v>550</v>
      </c>
      <c r="B92" s="12">
        <v>1541.2347146376089</v>
      </c>
      <c r="C92" s="12">
        <v>2627.1875266483703</v>
      </c>
      <c r="D92" s="12">
        <v>1641.9744926594969</v>
      </c>
    </row>
    <row r="93" spans="1:4" x14ac:dyDescent="0.25">
      <c r="A93" s="12" t="s">
        <v>551</v>
      </c>
      <c r="B93" s="12">
        <v>2800.2697322836557</v>
      </c>
      <c r="C93" s="12">
        <v>3353.6524226224574</v>
      </c>
      <c r="D93" s="12">
        <v>2808.8705093887224</v>
      </c>
    </row>
    <row r="94" spans="1:4" x14ac:dyDescent="0.25">
      <c r="A94" s="12" t="s">
        <v>552</v>
      </c>
      <c r="B94" s="12">
        <v>1656.6101891931339</v>
      </c>
      <c r="C94" s="12">
        <v>2839.6758525879336</v>
      </c>
      <c r="D94" s="12">
        <v>2325.8645108879218</v>
      </c>
    </row>
    <row r="95" spans="1:4" x14ac:dyDescent="0.25">
      <c r="A95" s="12" t="s">
        <v>553</v>
      </c>
      <c r="B95" s="12">
        <v>15867.768345633356</v>
      </c>
      <c r="C95" s="12">
        <v>18727.439547431197</v>
      </c>
      <c r="D95" s="12">
        <v>22109.677833602895</v>
      </c>
    </row>
    <row r="96" spans="1:4" x14ac:dyDescent="0.25">
      <c r="A96" s="12" t="s">
        <v>554</v>
      </c>
      <c r="B96" s="12">
        <v>3168.8595318760226</v>
      </c>
      <c r="C96" s="12">
        <v>4006.9126417411535</v>
      </c>
      <c r="D96" s="12">
        <v>4235.7533835175536</v>
      </c>
    </row>
    <row r="97" spans="1:4" x14ac:dyDescent="0.25">
      <c r="A97" s="12" t="s">
        <v>555</v>
      </c>
      <c r="B97" s="12">
        <v>2784.8750594307312</v>
      </c>
      <c r="C97" s="12">
        <v>2856.3920775767028</v>
      </c>
      <c r="D97" s="12">
        <v>2013.6539644468558</v>
      </c>
    </row>
    <row r="98" spans="1:4" x14ac:dyDescent="0.25">
      <c r="A98" s="12" t="s">
        <v>556</v>
      </c>
      <c r="B98" s="12">
        <v>6413.0442969102805</v>
      </c>
      <c r="C98" s="12">
        <v>3993.6808805989504</v>
      </c>
      <c r="D98" s="12">
        <v>4391.2022177006638</v>
      </c>
    </row>
    <row r="99" spans="1:4" x14ac:dyDescent="0.25">
      <c r="A99" s="12" t="s">
        <v>557</v>
      </c>
      <c r="B99" s="12">
        <v>11415.900362757558</v>
      </c>
      <c r="C99" s="12">
        <v>12890.593292830506</v>
      </c>
      <c r="D99" s="12">
        <v>15321.025249663589</v>
      </c>
    </row>
    <row r="100" spans="1:4" x14ac:dyDescent="0.25">
      <c r="A100" s="12" t="s">
        <v>558</v>
      </c>
      <c r="B100" s="12">
        <v>4183.0752890643389</v>
      </c>
      <c r="C100" s="12">
        <v>4701.322791428961</v>
      </c>
      <c r="D100" s="12">
        <v>3745.5455925380938</v>
      </c>
    </row>
    <row r="101" spans="1:4" x14ac:dyDescent="0.25">
      <c r="A101" s="12" t="s">
        <v>559</v>
      </c>
      <c r="B101" s="12">
        <v>1446.6833123027843</v>
      </c>
      <c r="C101" s="12">
        <v>832.26665965402344</v>
      </c>
      <c r="D101" s="12">
        <v>3971.4286184715988</v>
      </c>
    </row>
    <row r="102" spans="1:4" x14ac:dyDescent="0.25">
      <c r="A102" s="12" t="s">
        <v>560</v>
      </c>
      <c r="B102" s="12">
        <v>3829.5708665709644</v>
      </c>
      <c r="C102" s="12">
        <v>3431.0297615846343</v>
      </c>
      <c r="D102" s="12">
        <v>2830.7271528742085</v>
      </c>
    </row>
    <row r="103" spans="1:4" x14ac:dyDescent="0.25">
      <c r="A103" s="12" t="s">
        <v>561</v>
      </c>
      <c r="B103" s="12">
        <v>4691.4504839447654</v>
      </c>
      <c r="C103" s="12">
        <v>7669.8491864039715</v>
      </c>
      <c r="D103" s="12">
        <v>5526.8629958248794</v>
      </c>
    </row>
    <row r="104" spans="1:4" x14ac:dyDescent="0.25">
      <c r="A104" s="12" t="s">
        <v>562</v>
      </c>
      <c r="B104" s="12">
        <v>6465.1305176598435</v>
      </c>
      <c r="C104" s="12">
        <v>7882.3924382177893</v>
      </c>
      <c r="D104" s="12">
        <v>6088.1110549671148</v>
      </c>
    </row>
    <row r="105" spans="1:4" x14ac:dyDescent="0.25">
      <c r="A105" s="12" t="s">
        <v>563</v>
      </c>
      <c r="B105" s="12">
        <v>4708.9311820886669</v>
      </c>
      <c r="C105" s="12">
        <v>5284.5441064256656</v>
      </c>
      <c r="D105" s="12">
        <v>10017.753823314461</v>
      </c>
    </row>
    <row r="106" spans="1:4" x14ac:dyDescent="0.25">
      <c r="A106" s="12" t="s">
        <v>564</v>
      </c>
      <c r="B106" s="12">
        <v>4134.0100936276713</v>
      </c>
      <c r="C106" s="12">
        <v>7300.1664032321414</v>
      </c>
      <c r="D106" s="12">
        <v>7385.3177784552099</v>
      </c>
    </row>
    <row r="107" spans="1:4" x14ac:dyDescent="0.25">
      <c r="A107" s="12" t="s">
        <v>565</v>
      </c>
      <c r="B107" s="12">
        <v>1108.5716580588148</v>
      </c>
      <c r="C107" s="12">
        <v>1229.2411437318171</v>
      </c>
      <c r="D107" s="12">
        <v>1166.4167718990493</v>
      </c>
    </row>
    <row r="108" spans="1:4" x14ac:dyDescent="0.25">
      <c r="A108" s="12" t="s">
        <v>566</v>
      </c>
      <c r="B108" s="12">
        <v>1260.9463995820779</v>
      </c>
      <c r="C108" s="12">
        <v>1323.0800683591167</v>
      </c>
      <c r="D108" s="12">
        <v>1340.9797104125691</v>
      </c>
    </row>
    <row r="109" spans="1:4" x14ac:dyDescent="0.25">
      <c r="A109" s="12" t="s">
        <v>567</v>
      </c>
      <c r="B109" s="12">
        <v>2891.9006398823999</v>
      </c>
      <c r="C109" s="12">
        <v>3183.511825727393</v>
      </c>
      <c r="D109" s="12">
        <v>3186.1766173264114</v>
      </c>
    </row>
    <row r="110" spans="1:4" x14ac:dyDescent="0.25">
      <c r="A110" s="12" t="s">
        <v>568</v>
      </c>
      <c r="B110" s="12">
        <v>5279.0993787199786</v>
      </c>
      <c r="C110" s="12">
        <v>6774.0162528812225</v>
      </c>
      <c r="D110" s="12">
        <v>6377.2676839013902</v>
      </c>
    </row>
    <row r="111" spans="1:4" x14ac:dyDescent="0.25">
      <c r="A111" s="12" t="s">
        <v>569</v>
      </c>
      <c r="B111" s="12">
        <v>1242.471870108754</v>
      </c>
      <c r="C111" s="12">
        <v>1549.7698716321863</v>
      </c>
      <c r="D111" s="12">
        <v>2125.8538592953637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E30" sqref="E30"/>
    </sheetView>
  </sheetViews>
  <sheetFormatPr defaultColWidth="11.42578125" defaultRowHeight="15" x14ac:dyDescent="0.25"/>
  <cols>
    <col min="1" max="1" width="12.140625" bestFit="1" customWidth="1"/>
    <col min="2" max="2" width="34.5703125" bestFit="1" customWidth="1"/>
    <col min="3" max="3" width="28" bestFit="1" customWidth="1"/>
    <col min="4" max="4" width="28.5703125" bestFit="1" customWidth="1"/>
    <col min="5" max="5" width="34.140625" bestFit="1" customWidth="1"/>
    <col min="6" max="6" width="33" bestFit="1" customWidth="1"/>
    <col min="7" max="7" width="26.42578125" bestFit="1" customWidth="1"/>
    <col min="8" max="8" width="27" bestFit="1" customWidth="1"/>
    <col min="9" max="9" width="32.5703125" bestFit="1" customWidth="1"/>
  </cols>
  <sheetData>
    <row r="1" spans="1:9" x14ac:dyDescent="0.25">
      <c r="A1" s="12" t="s">
        <v>456</v>
      </c>
      <c r="B1" s="12" t="s">
        <v>610</v>
      </c>
      <c r="C1" s="12" t="s">
        <v>611</v>
      </c>
      <c r="D1" s="12" t="s">
        <v>612</v>
      </c>
      <c r="E1" s="12" t="s">
        <v>613</v>
      </c>
      <c r="F1" s="12" t="s">
        <v>614</v>
      </c>
      <c r="G1" s="12" t="s">
        <v>615</v>
      </c>
      <c r="H1" s="12" t="s">
        <v>616</v>
      </c>
      <c r="I1" s="12" t="s">
        <v>617</v>
      </c>
    </row>
    <row r="2" spans="1:9" x14ac:dyDescent="0.25">
      <c r="A2" s="12" t="s">
        <v>602</v>
      </c>
      <c r="B2" s="12">
        <v>1919.3669709329379</v>
      </c>
      <c r="C2" s="12">
        <v>3490.4346532603267</v>
      </c>
      <c r="D2" s="12">
        <v>1537.7502561049973</v>
      </c>
      <c r="E2" s="12">
        <v>823.78926743960392</v>
      </c>
      <c r="F2" s="12">
        <v>1417.8711422550327</v>
      </c>
      <c r="G2" s="12">
        <v>3983.8035769060798</v>
      </c>
      <c r="H2" s="12">
        <v>2451.0248531659781</v>
      </c>
      <c r="I2" s="12">
        <v>2099.376944130031</v>
      </c>
    </row>
    <row r="3" spans="1:9" x14ac:dyDescent="0.25">
      <c r="A3" s="12" t="s">
        <v>603</v>
      </c>
      <c r="B3" s="12">
        <v>1454.433882167431</v>
      </c>
      <c r="C3" s="12">
        <v>1312.7306751535496</v>
      </c>
      <c r="D3" s="12">
        <v>2149.1661035579896</v>
      </c>
      <c r="E3" s="12">
        <v>3305.4968981503962</v>
      </c>
      <c r="F3" s="12">
        <v>2253.8587389215013</v>
      </c>
      <c r="G3" s="12">
        <v>1466.9080171019998</v>
      </c>
      <c r="H3" s="12">
        <v>2800.4121137208781</v>
      </c>
      <c r="I3" s="12">
        <v>4566.8256856812168</v>
      </c>
    </row>
    <row r="4" spans="1:9" x14ac:dyDescent="0.25">
      <c r="A4" s="12" t="s">
        <v>604</v>
      </c>
      <c r="B4" s="12">
        <v>1752.4347241734931</v>
      </c>
      <c r="C4" s="12">
        <v>1367.7705876805267</v>
      </c>
      <c r="D4" s="12">
        <v>1148.9699954018222</v>
      </c>
      <c r="E4" s="12">
        <v>1666.4557046739235</v>
      </c>
      <c r="F4" s="12">
        <v>3144.2236100808791</v>
      </c>
      <c r="G4" s="12">
        <v>1431.4760665825067</v>
      </c>
      <c r="H4" s="12">
        <v>2494.1641877238799</v>
      </c>
      <c r="I4" s="12">
        <v>2951.1522845689342</v>
      </c>
    </row>
    <row r="5" spans="1:9" x14ac:dyDescent="0.25">
      <c r="A5" s="12" t="s">
        <v>605</v>
      </c>
      <c r="B5" s="12">
        <v>1151.883390334523</v>
      </c>
      <c r="C5" s="12">
        <v>1376.172555846709</v>
      </c>
      <c r="D5" s="12">
        <v>1017.8623001121584</v>
      </c>
      <c r="E5" s="12">
        <v>1367.834576510943</v>
      </c>
      <c r="F5" s="12">
        <v>1399.9435690996154</v>
      </c>
      <c r="G5" s="12">
        <v>1683.1285323303839</v>
      </c>
      <c r="H5" s="12">
        <v>1867.6749692577466</v>
      </c>
      <c r="I5" s="12">
        <v>1815.9231680073808</v>
      </c>
    </row>
    <row r="6" spans="1:9" x14ac:dyDescent="0.25">
      <c r="A6" s="12" t="s">
        <v>606</v>
      </c>
      <c r="B6" s="12">
        <v>6395.6894405786643</v>
      </c>
      <c r="C6" s="12">
        <v>1202.9051015750099</v>
      </c>
      <c r="D6" s="12">
        <v>9879.0293634227073</v>
      </c>
      <c r="E6" s="12">
        <v>9277.060194654614</v>
      </c>
      <c r="F6" s="12">
        <v>8315.1685335168477</v>
      </c>
      <c r="G6" s="12">
        <v>4919.976830936519</v>
      </c>
      <c r="H6" s="12">
        <v>5963.791474209338</v>
      </c>
      <c r="I6" s="12">
        <v>18196.164155668819</v>
      </c>
    </row>
    <row r="7" spans="1:9" x14ac:dyDescent="0.25">
      <c r="A7" s="12" t="s">
        <v>607</v>
      </c>
      <c r="B7" s="12">
        <v>1806.906835586484</v>
      </c>
      <c r="C7" s="12">
        <v>1583.8983410401931</v>
      </c>
      <c r="D7" s="12">
        <v>2083.8950792241058</v>
      </c>
      <c r="E7" s="12">
        <v>2760.0592464144979</v>
      </c>
      <c r="F7" s="12">
        <v>2196.2163794900598</v>
      </c>
      <c r="G7" s="12">
        <v>2137.1174903385549</v>
      </c>
      <c r="H7" s="12">
        <v>2539.4005508982336</v>
      </c>
      <c r="I7" s="12">
        <v>4097.6562275212564</v>
      </c>
    </row>
    <row r="8" spans="1:9" x14ac:dyDescent="0.25">
      <c r="A8" s="12" t="s">
        <v>608</v>
      </c>
      <c r="B8" s="12">
        <v>3066.732204079633</v>
      </c>
      <c r="C8" s="12">
        <v>2523.0015145366206</v>
      </c>
      <c r="D8" s="12">
        <v>3998.4876154495755</v>
      </c>
      <c r="E8" s="12">
        <v>4123.809122217508</v>
      </c>
      <c r="F8" s="12">
        <v>5955.7201318477237</v>
      </c>
      <c r="G8" s="12">
        <v>4182.498814642634</v>
      </c>
      <c r="H8" s="12">
        <v>7504.8910464255987</v>
      </c>
      <c r="I8" s="12">
        <v>9657.0417031505931</v>
      </c>
    </row>
    <row r="9" spans="1:9" x14ac:dyDescent="0.25">
      <c r="A9" s="12" t="s">
        <v>609</v>
      </c>
      <c r="B9" s="12">
        <v>880.5227281379357</v>
      </c>
      <c r="C9" s="12">
        <v>926.4695756774787</v>
      </c>
      <c r="D9" s="12">
        <v>1939.7670434233828</v>
      </c>
      <c r="E9" s="12">
        <v>2016.597404882782</v>
      </c>
      <c r="F9" s="12">
        <v>1177.9953994306984</v>
      </c>
      <c r="G9" s="12">
        <v>2007.6642529716694</v>
      </c>
      <c r="H9" s="12">
        <v>3157.3980640671189</v>
      </c>
      <c r="I9" s="12">
        <v>2581.4980494228871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workbookViewId="0">
      <selection activeCell="E30" sqref="E30"/>
    </sheetView>
  </sheetViews>
  <sheetFormatPr defaultColWidth="11.42578125" defaultRowHeight="15" x14ac:dyDescent="0.25"/>
  <cols>
    <col min="1" max="1" width="41.42578125" bestFit="1" customWidth="1"/>
    <col min="5" max="5" width="41.42578125" style="9" bestFit="1" customWidth="1"/>
    <col min="6" max="6" width="12.5703125" bestFit="1" customWidth="1"/>
    <col min="7" max="7" width="29.28515625" customWidth="1"/>
  </cols>
  <sheetData>
    <row r="1" spans="1:15" x14ac:dyDescent="0.25">
      <c r="B1" t="s">
        <v>452</v>
      </c>
      <c r="C1" t="s">
        <v>453</v>
      </c>
      <c r="D1" t="s">
        <v>454</v>
      </c>
      <c r="F1" s="13" t="s">
        <v>618</v>
      </c>
      <c r="G1" s="13" t="s">
        <v>622</v>
      </c>
      <c r="H1" s="13" t="s">
        <v>625</v>
      </c>
      <c r="I1" s="10"/>
      <c r="K1" s="2"/>
      <c r="L1" s="7"/>
      <c r="M1" s="4"/>
      <c r="N1" s="5"/>
    </row>
    <row r="2" spans="1:15" x14ac:dyDescent="0.25">
      <c r="A2" t="s">
        <v>342</v>
      </c>
      <c r="B2" s="9">
        <v>5.199499912566325</v>
      </c>
      <c r="C2" s="9">
        <v>7.4884902950830483</v>
      </c>
      <c r="D2" s="9">
        <v>5.5407504282067936</v>
      </c>
      <c r="F2" s="9" t="s">
        <v>624</v>
      </c>
      <c r="G2" s="12">
        <f>1045907.27303678/168.306146710443</f>
        <v>6214.3141737786809</v>
      </c>
      <c r="H2" s="9"/>
      <c r="I2" s="9"/>
      <c r="J2">
        <v>425.81241470623337</v>
      </c>
      <c r="K2" s="1">
        <v>375.51918765859608</v>
      </c>
      <c r="L2" s="6"/>
      <c r="M2" s="3">
        <f>J2/B2</f>
        <v>81.894878712684601</v>
      </c>
      <c r="N2" s="12">
        <f>K2/C2</f>
        <v>50.146180720186344</v>
      </c>
      <c r="O2">
        <f>AVERAGEIF(M2:N111,"&gt;0",M2:N111)</f>
        <v>168.30614671044262</v>
      </c>
    </row>
    <row r="3" spans="1:15" x14ac:dyDescent="0.25">
      <c r="A3" t="s">
        <v>343</v>
      </c>
      <c r="B3" s="9">
        <v>14.221827840515719</v>
      </c>
      <c r="C3" s="9">
        <v>14.822012997997712</v>
      </c>
      <c r="D3" s="9">
        <v>17.493461738958274</v>
      </c>
      <c r="F3" s="9" t="s">
        <v>626</v>
      </c>
      <c r="G3" s="12">
        <f>2847967.53994827/168.306146710443</f>
        <v>16921.351926902385</v>
      </c>
      <c r="H3" s="9"/>
      <c r="I3" s="9"/>
      <c r="J3">
        <v>2204.0139820074464</v>
      </c>
      <c r="K3" s="12">
        <v>5101.9512735738135</v>
      </c>
      <c r="L3" s="6"/>
      <c r="M3" s="12">
        <f t="shared" ref="M3:M66" si="0">J3/B3</f>
        <v>154.9740305341457</v>
      </c>
      <c r="N3" s="12">
        <f t="shared" ref="N3:N66" si="1">K3/C3</f>
        <v>344.21446494906127</v>
      </c>
    </row>
    <row r="4" spans="1:15" x14ac:dyDescent="0.25">
      <c r="A4" t="s">
        <v>344</v>
      </c>
      <c r="B4" s="9">
        <v>87.660244623723713</v>
      </c>
      <c r="C4" s="9">
        <v>152.19765733374629</v>
      </c>
      <c r="D4" s="9">
        <v>144.18237335973134</v>
      </c>
      <c r="F4" s="9" t="s">
        <v>619</v>
      </c>
      <c r="G4" s="12">
        <f>7754912.23523952/168.306146710443</f>
        <v>46076.227082669859</v>
      </c>
      <c r="H4" s="9"/>
      <c r="I4" s="9"/>
      <c r="J4">
        <v>9074.1026277057153</v>
      </c>
      <c r="K4" s="12">
        <v>9848.11501188486</v>
      </c>
      <c r="L4" s="6"/>
      <c r="M4" s="12">
        <f t="shared" si="0"/>
        <v>103.51445705696752</v>
      </c>
      <c r="N4" s="12">
        <f t="shared" si="1"/>
        <v>64.706088020063561</v>
      </c>
    </row>
    <row r="5" spans="1:15" x14ac:dyDescent="0.25">
      <c r="A5" t="s">
        <v>345</v>
      </c>
      <c r="B5" s="9">
        <v>22.789497774377164</v>
      </c>
      <c r="C5" s="9">
        <v>22.090213235542574</v>
      </c>
      <c r="D5" s="9">
        <v>31.14689039427185</v>
      </c>
      <c r="F5" s="9" t="s">
        <v>620</v>
      </c>
      <c r="G5" s="12">
        <f>21116344.5273537/168.306146710443</f>
        <v>125463.89386290597</v>
      </c>
      <c r="H5" s="9"/>
      <c r="I5" s="9"/>
      <c r="J5">
        <v>3318.4244455763264</v>
      </c>
      <c r="K5" s="12">
        <v>3829.5352061680624</v>
      </c>
      <c r="L5" s="6"/>
      <c r="M5" s="12">
        <f t="shared" si="0"/>
        <v>145.61200419727192</v>
      </c>
      <c r="N5" s="12">
        <f t="shared" si="1"/>
        <v>173.35890628735265</v>
      </c>
    </row>
    <row r="6" spans="1:15" x14ac:dyDescent="0.25">
      <c r="A6" t="s">
        <v>346</v>
      </c>
      <c r="B6" s="9">
        <v>2885.0904680490912</v>
      </c>
      <c r="C6" s="9">
        <v>3549.4208414689447</v>
      </c>
      <c r="D6" s="9">
        <v>3752.7374050280446</v>
      </c>
      <c r="F6" s="9" t="s">
        <v>623</v>
      </c>
      <c r="G6" s="12">
        <f>57499039.6631007/168.306146710443</f>
        <v>341633.62887763756</v>
      </c>
      <c r="H6" s="9"/>
      <c r="I6" s="9"/>
      <c r="J6">
        <v>512461.34758068854</v>
      </c>
      <c r="K6" s="1">
        <v>473893.60744403908</v>
      </c>
      <c r="L6" s="6"/>
      <c r="M6" s="12">
        <f t="shared" si="0"/>
        <v>177.62401326957931</v>
      </c>
      <c r="N6" s="12">
        <f t="shared" si="1"/>
        <v>133.51293876099402</v>
      </c>
    </row>
    <row r="7" spans="1:15" x14ac:dyDescent="0.25">
      <c r="A7" t="s">
        <v>347</v>
      </c>
      <c r="B7" s="9">
        <v>52.856932587199388</v>
      </c>
      <c r="C7" s="9">
        <v>100.95294850543681</v>
      </c>
      <c r="D7" s="9">
        <v>63.229496019013709</v>
      </c>
      <c r="F7" s="9"/>
      <c r="G7" s="9"/>
      <c r="H7" s="9"/>
      <c r="I7" s="9"/>
      <c r="J7">
        <v>6548.0412454286425</v>
      </c>
      <c r="K7" s="1">
        <v>7106.3611204284925</v>
      </c>
      <c r="L7" s="6"/>
      <c r="M7" s="12">
        <f t="shared" si="0"/>
        <v>123.88235421391843</v>
      </c>
      <c r="N7" s="12">
        <f t="shared" si="1"/>
        <v>70.392804030342717</v>
      </c>
    </row>
    <row r="8" spans="1:15" x14ac:dyDescent="0.25">
      <c r="A8" t="s">
        <v>348</v>
      </c>
      <c r="B8" s="9">
        <v>172.96665641679044</v>
      </c>
      <c r="C8" s="9">
        <v>294.8524865716272</v>
      </c>
      <c r="D8" s="9">
        <v>198.74983698272507</v>
      </c>
      <c r="F8" s="9"/>
      <c r="G8" s="9"/>
      <c r="H8" s="9"/>
      <c r="I8" s="9"/>
      <c r="J8">
        <v>35879.911857343519</v>
      </c>
      <c r="K8" s="1">
        <v>33864.14845583096</v>
      </c>
      <c r="L8" s="6"/>
      <c r="M8" s="12">
        <f t="shared" si="0"/>
        <v>207.43831557271486</v>
      </c>
      <c r="N8" s="12">
        <f t="shared" si="1"/>
        <v>114.85115438429411</v>
      </c>
    </row>
    <row r="9" spans="1:15" x14ac:dyDescent="0.25">
      <c r="A9" t="s">
        <v>349</v>
      </c>
      <c r="B9" s="9">
        <v>730.54107535997764</v>
      </c>
      <c r="C9" s="9">
        <v>1130.1880035060944</v>
      </c>
      <c r="D9" s="9">
        <v>884.36289796430788</v>
      </c>
      <c r="F9" s="9"/>
      <c r="G9" s="9"/>
      <c r="H9" s="9"/>
      <c r="I9" s="9"/>
      <c r="J9">
        <v>89792.396005828588</v>
      </c>
      <c r="K9" s="1">
        <v>126455.06378917405</v>
      </c>
      <c r="L9" s="6"/>
      <c r="M9" s="12">
        <f t="shared" si="0"/>
        <v>122.91217979985993</v>
      </c>
      <c r="N9" s="12">
        <f t="shared" si="1"/>
        <v>111.88852066813868</v>
      </c>
    </row>
    <row r="10" spans="1:15" x14ac:dyDescent="0.25">
      <c r="A10" t="s">
        <v>350</v>
      </c>
      <c r="B10" s="9">
        <v>686.57379579854353</v>
      </c>
      <c r="C10" s="9">
        <v>956.96648284999185</v>
      </c>
      <c r="D10" s="9">
        <v>723.58516926940285</v>
      </c>
      <c r="F10" s="9"/>
      <c r="G10" s="9"/>
      <c r="H10" s="9"/>
      <c r="I10" s="9"/>
      <c r="J10">
        <v>75867.944399349275</v>
      </c>
      <c r="K10" s="1">
        <v>44408.494593198157</v>
      </c>
      <c r="L10" s="6"/>
      <c r="M10" s="12">
        <f t="shared" si="0"/>
        <v>110.50224296881069</v>
      </c>
      <c r="N10" s="12">
        <f t="shared" si="1"/>
        <v>46.405485865025177</v>
      </c>
    </row>
    <row r="11" spans="1:15" x14ac:dyDescent="0.25">
      <c r="A11" t="s">
        <v>351</v>
      </c>
      <c r="B11" s="9">
        <v>5133.2962913346219</v>
      </c>
      <c r="C11" s="9">
        <v>5017.7854591122859</v>
      </c>
      <c r="D11" s="9">
        <v>4989.0148444432734</v>
      </c>
      <c r="F11" s="9"/>
      <c r="G11" s="9"/>
      <c r="H11" s="9"/>
      <c r="I11" s="9"/>
      <c r="J11">
        <v>909148.74653217639</v>
      </c>
      <c r="K11" s="1">
        <v>1093518.3792401387</v>
      </c>
      <c r="L11" s="6"/>
      <c r="M11" s="12">
        <f t="shared" si="0"/>
        <v>177.10817668305756</v>
      </c>
      <c r="N11" s="12">
        <f t="shared" si="1"/>
        <v>217.92848421893208</v>
      </c>
    </row>
    <row r="12" spans="1:15" x14ac:dyDescent="0.25">
      <c r="A12" t="s">
        <v>352</v>
      </c>
      <c r="B12" s="9">
        <v>33018.106635716504</v>
      </c>
      <c r="C12" s="9">
        <v>40493.94586316638</v>
      </c>
      <c r="D12" s="9">
        <v>39751.069290946616</v>
      </c>
      <c r="F12" s="9"/>
      <c r="G12" s="9"/>
      <c r="H12" s="9"/>
      <c r="I12" s="9"/>
      <c r="J12">
        <v>2446786.5813822374</v>
      </c>
      <c r="K12" s="1">
        <v>1678482.8495665051</v>
      </c>
      <c r="L12" s="6"/>
      <c r="M12" s="12">
        <f t="shared" si="0"/>
        <v>74.104387885630231</v>
      </c>
      <c r="N12" s="12">
        <f t="shared" si="1"/>
        <v>41.450217156863111</v>
      </c>
    </row>
    <row r="13" spans="1:15" x14ac:dyDescent="0.25">
      <c r="A13" t="s">
        <v>353</v>
      </c>
      <c r="B13" s="9">
        <v>1431.1677489699264</v>
      </c>
      <c r="C13" s="9">
        <v>3137.149138164913</v>
      </c>
      <c r="D13" s="9">
        <v>2400.1489177501862</v>
      </c>
      <c r="F13" s="9"/>
      <c r="G13" s="9"/>
      <c r="H13" s="9"/>
      <c r="I13" s="9"/>
      <c r="J13">
        <v>296292.51776359277</v>
      </c>
      <c r="K13" s="1">
        <v>460735.66942289082</v>
      </c>
      <c r="L13" s="6"/>
      <c r="M13" s="12">
        <f t="shared" si="0"/>
        <v>207.02850380526488</v>
      </c>
      <c r="N13" s="12">
        <f t="shared" si="1"/>
        <v>146.86444575357353</v>
      </c>
    </row>
    <row r="14" spans="1:15" x14ac:dyDescent="0.25">
      <c r="A14" t="s">
        <v>354</v>
      </c>
      <c r="B14" s="9">
        <v>59.728387946339836</v>
      </c>
      <c r="C14" s="9">
        <v>72.957403523353378</v>
      </c>
      <c r="D14" s="9">
        <v>70.335139748448285</v>
      </c>
      <c r="F14" s="9"/>
      <c r="G14" s="9"/>
      <c r="H14" s="9"/>
      <c r="I14" s="9"/>
      <c r="J14">
        <v>5035.5966748334549</v>
      </c>
      <c r="K14" s="1">
        <v>6966.6769177833539</v>
      </c>
      <c r="L14" s="6"/>
      <c r="M14" s="12">
        <f t="shared" si="0"/>
        <v>84.308263590797893</v>
      </c>
      <c r="N14" s="12">
        <f t="shared" si="1"/>
        <v>95.489649868821715</v>
      </c>
    </row>
    <row r="15" spans="1:15" x14ac:dyDescent="0.25">
      <c r="A15" t="s">
        <v>355</v>
      </c>
      <c r="B15" s="9">
        <v>24849.09249377517</v>
      </c>
      <c r="C15" s="9">
        <v>41544.757726932497</v>
      </c>
      <c r="D15" s="9">
        <v>31433.258631164124</v>
      </c>
      <c r="F15" s="9"/>
      <c r="G15" s="9"/>
      <c r="H15" s="9"/>
      <c r="I15" s="9"/>
      <c r="J15">
        <v>4026689.2226222162</v>
      </c>
      <c r="K15" s="1">
        <v>2697624.1317735109</v>
      </c>
      <c r="L15" s="6"/>
      <c r="M15" s="12">
        <f t="shared" si="0"/>
        <v>162.04572555842526</v>
      </c>
      <c r="N15" s="12">
        <f t="shared" si="1"/>
        <v>64.932960964764618</v>
      </c>
    </row>
    <row r="16" spans="1:15" x14ac:dyDescent="0.25">
      <c r="A16" t="s">
        <v>356</v>
      </c>
      <c r="B16" s="9">
        <v>0.44054797986149175</v>
      </c>
      <c r="C16" s="9">
        <v>0.5895448675968219</v>
      </c>
      <c r="D16" s="9">
        <v>0.51438192835958907</v>
      </c>
      <c r="F16" s="9"/>
      <c r="G16" s="9"/>
      <c r="H16" s="9"/>
      <c r="I16" s="9"/>
      <c r="J16">
        <v>59.622150906062714</v>
      </c>
      <c r="K16" s="1">
        <v>88.373288768033746</v>
      </c>
      <c r="L16" s="6"/>
      <c r="M16" s="12">
        <f t="shared" si="0"/>
        <v>135.33633935810559</v>
      </c>
      <c r="N16" s="12">
        <f t="shared" si="1"/>
        <v>149.9008703583024</v>
      </c>
    </row>
    <row r="17" spans="1:14" x14ac:dyDescent="0.25">
      <c r="A17" t="s">
        <v>357</v>
      </c>
      <c r="B17" s="9">
        <v>32.97805507629672</v>
      </c>
      <c r="C17" s="9">
        <v>54.564676935723931</v>
      </c>
      <c r="D17" s="9">
        <v>42.211246525645826</v>
      </c>
      <c r="F17" s="9"/>
      <c r="G17" s="9"/>
      <c r="H17" s="9"/>
      <c r="I17" s="9"/>
      <c r="J17">
        <v>3653.3956444692358</v>
      </c>
      <c r="K17" s="1">
        <v>6482.4627945646762</v>
      </c>
      <c r="L17" s="6"/>
      <c r="M17" s="12">
        <f t="shared" si="0"/>
        <v>110.78262911554016</v>
      </c>
      <c r="N17" s="12">
        <f t="shared" si="1"/>
        <v>118.803283710465</v>
      </c>
    </row>
    <row r="18" spans="1:14" x14ac:dyDescent="0.25">
      <c r="A18" t="s">
        <v>358</v>
      </c>
      <c r="B18" s="9">
        <v>3.3208119091173884</v>
      </c>
      <c r="C18" s="9">
        <v>4.1373789336920597</v>
      </c>
      <c r="D18" s="9">
        <v>3.5608452181224979</v>
      </c>
      <c r="F18" s="9"/>
      <c r="G18" s="9"/>
      <c r="H18" s="9"/>
      <c r="I18" s="9"/>
      <c r="J18">
        <v>689.08614648472394</v>
      </c>
      <c r="K18" s="1">
        <v>337.20145676723718</v>
      </c>
      <c r="L18" s="6"/>
      <c r="M18" s="12">
        <f t="shared" si="0"/>
        <v>207.50532259680753</v>
      </c>
      <c r="N18" s="12">
        <f t="shared" si="1"/>
        <v>81.501226300857525</v>
      </c>
    </row>
    <row r="19" spans="1:14" x14ac:dyDescent="0.25">
      <c r="A19" t="s">
        <v>359</v>
      </c>
      <c r="B19" s="9">
        <v>28.075084794996634</v>
      </c>
      <c r="C19" s="9">
        <v>31.510784160973433</v>
      </c>
      <c r="D19" s="9">
        <v>22.621748697505382</v>
      </c>
      <c r="F19" s="9"/>
      <c r="G19" s="9"/>
      <c r="H19" s="9"/>
      <c r="I19" s="9"/>
      <c r="J19">
        <v>3130.8367478191913</v>
      </c>
      <c r="K19" s="1">
        <v>4147.4982696707657</v>
      </c>
      <c r="L19" s="6"/>
      <c r="M19" s="12">
        <f t="shared" si="0"/>
        <v>111.51655536146944</v>
      </c>
      <c r="N19" s="12">
        <f t="shared" si="1"/>
        <v>131.62155052959625</v>
      </c>
    </row>
    <row r="20" spans="1:14" x14ac:dyDescent="0.25">
      <c r="A20" t="s">
        <v>360</v>
      </c>
      <c r="B20" s="9">
        <v>65.947125142269073</v>
      </c>
      <c r="C20" s="9">
        <v>97.584625965845632</v>
      </c>
      <c r="D20" s="9">
        <v>62.74397925637502</v>
      </c>
      <c r="F20" s="9"/>
      <c r="G20" s="9"/>
      <c r="H20" s="9"/>
      <c r="I20" s="9"/>
      <c r="J20">
        <v>8734.5836119086707</v>
      </c>
      <c r="K20" s="1">
        <v>12461.048465531654</v>
      </c>
      <c r="L20" s="6"/>
      <c r="M20" s="12">
        <f t="shared" si="0"/>
        <v>132.44828478975202</v>
      </c>
      <c r="N20" s="12">
        <f t="shared" si="1"/>
        <v>127.69479149198142</v>
      </c>
    </row>
    <row r="21" spans="1:14" x14ac:dyDescent="0.25">
      <c r="A21" t="s">
        <v>361</v>
      </c>
      <c r="B21" s="9">
        <v>14199.695470282421</v>
      </c>
      <c r="C21" s="9">
        <v>23486.174325657677</v>
      </c>
      <c r="D21" s="9">
        <v>19189.771854655308</v>
      </c>
      <c r="F21" s="9"/>
      <c r="G21" s="9"/>
      <c r="H21" s="9"/>
      <c r="I21" s="9"/>
      <c r="J21">
        <v>2846827.4100438403</v>
      </c>
      <c r="K21" s="1">
        <v>2454094.5098134112</v>
      </c>
      <c r="L21" s="6"/>
      <c r="M21" s="12">
        <f t="shared" si="0"/>
        <v>200.48510307856759</v>
      </c>
      <c r="N21" s="12">
        <f t="shared" si="1"/>
        <v>104.49102845721511</v>
      </c>
    </row>
    <row r="22" spans="1:14" x14ac:dyDescent="0.25">
      <c r="A22" t="s">
        <v>362</v>
      </c>
      <c r="B22" s="9">
        <v>10143.763803101103</v>
      </c>
      <c r="C22" s="9">
        <v>13672.575721465013</v>
      </c>
      <c r="D22" s="9">
        <v>12470.904025980344</v>
      </c>
      <c r="F22" s="9"/>
      <c r="G22" s="9"/>
      <c r="H22" s="9"/>
      <c r="I22" s="9"/>
      <c r="J22">
        <v>2266675.2399315392</v>
      </c>
      <c r="K22" s="1">
        <v>4072550.8614728316</v>
      </c>
      <c r="L22" s="6"/>
      <c r="M22" s="12">
        <f t="shared" si="0"/>
        <v>223.45504922330525</v>
      </c>
      <c r="N22" s="12">
        <f t="shared" si="1"/>
        <v>297.86273957724029</v>
      </c>
    </row>
    <row r="23" spans="1:14" x14ac:dyDescent="0.25">
      <c r="A23" t="s">
        <v>363</v>
      </c>
      <c r="B23" s="9">
        <v>100.07054759124391</v>
      </c>
      <c r="C23" s="9">
        <v>163.05362101574073</v>
      </c>
      <c r="D23" s="9">
        <v>96.90481819461516</v>
      </c>
      <c r="F23" s="9"/>
      <c r="G23" s="9"/>
      <c r="H23" s="9"/>
      <c r="I23" s="9"/>
      <c r="J23">
        <v>14435.341470675225</v>
      </c>
      <c r="K23" s="1">
        <v>18088.163933324064</v>
      </c>
      <c r="L23" s="6"/>
      <c r="M23" s="12">
        <f t="shared" si="0"/>
        <v>144.25164864330478</v>
      </c>
      <c r="N23" s="12">
        <f t="shared" si="1"/>
        <v>110.93383771942044</v>
      </c>
    </row>
    <row r="24" spans="1:14" x14ac:dyDescent="0.25">
      <c r="A24" t="s">
        <v>364</v>
      </c>
      <c r="B24" s="9">
        <v>3.7546660621027499</v>
      </c>
      <c r="C24" s="9">
        <v>7.1558098885712029</v>
      </c>
      <c r="D24" s="9">
        <v>5.3131505338142189</v>
      </c>
      <c r="F24" s="9"/>
      <c r="G24" s="9"/>
      <c r="H24" s="9"/>
      <c r="I24" s="9"/>
      <c r="J24">
        <v>907.17976640456345</v>
      </c>
      <c r="K24" s="1">
        <v>1237.692985649403</v>
      </c>
      <c r="L24" s="6"/>
      <c r="M24" s="12">
        <f t="shared" si="0"/>
        <v>241.61396816645518</v>
      </c>
      <c r="N24" s="12">
        <f t="shared" si="1"/>
        <v>172.96336891595823</v>
      </c>
    </row>
    <row r="25" spans="1:14" x14ac:dyDescent="0.25">
      <c r="A25" t="s">
        <v>365</v>
      </c>
      <c r="B25" s="9">
        <v>0</v>
      </c>
      <c r="C25" s="9">
        <v>0</v>
      </c>
      <c r="D25" s="9">
        <v>0</v>
      </c>
      <c r="F25" s="9"/>
      <c r="G25" s="9"/>
      <c r="H25" s="9"/>
      <c r="I25" s="9"/>
      <c r="J25">
        <v>0</v>
      </c>
      <c r="K25" s="1">
        <v>0</v>
      </c>
      <c r="L25" s="6"/>
      <c r="M25" s="12" t="e">
        <f t="shared" si="0"/>
        <v>#DIV/0!</v>
      </c>
      <c r="N25" s="12" t="e">
        <f t="shared" si="1"/>
        <v>#DIV/0!</v>
      </c>
    </row>
    <row r="26" spans="1:14" x14ac:dyDescent="0.25">
      <c r="A26" t="s">
        <v>366</v>
      </c>
      <c r="B26" s="9">
        <v>65.769401903283708</v>
      </c>
      <c r="C26" s="9">
        <v>72.180179920734119</v>
      </c>
      <c r="D26" s="9">
        <v>60.673057321537769</v>
      </c>
      <c r="F26" s="9"/>
      <c r="G26" s="9"/>
      <c r="H26" s="9"/>
      <c r="I26" s="9"/>
      <c r="J26">
        <v>14503.919751282328</v>
      </c>
      <c r="K26" s="1">
        <v>24305.913456057737</v>
      </c>
      <c r="L26" s="6"/>
      <c r="M26" s="12">
        <f t="shared" si="0"/>
        <v>220.52686099549558</v>
      </c>
      <c r="N26" s="12">
        <f t="shared" si="1"/>
        <v>336.73944125312079</v>
      </c>
    </row>
    <row r="27" spans="1:14" x14ac:dyDescent="0.25">
      <c r="A27" t="s">
        <v>367</v>
      </c>
      <c r="B27" s="9">
        <v>5451.4850595646512</v>
      </c>
      <c r="C27" s="9">
        <v>6184.0978582589878</v>
      </c>
      <c r="D27" s="9">
        <v>4943.7882861959934</v>
      </c>
      <c r="F27" s="9"/>
      <c r="G27" s="9"/>
      <c r="H27" s="9"/>
      <c r="I27" s="9"/>
      <c r="J27">
        <v>1682257.185748399</v>
      </c>
      <c r="K27" s="1">
        <v>1550338.9588652854</v>
      </c>
      <c r="L27" s="6"/>
      <c r="M27" s="12">
        <f t="shared" si="0"/>
        <v>308.58695701584514</v>
      </c>
      <c r="N27" s="12">
        <f t="shared" si="1"/>
        <v>250.6976756188902</v>
      </c>
    </row>
    <row r="28" spans="1:14" x14ac:dyDescent="0.25">
      <c r="A28" t="s">
        <v>368</v>
      </c>
      <c r="B28" s="9">
        <v>1332.2688980716314</v>
      </c>
      <c r="C28" s="9">
        <v>1554.3400073010321</v>
      </c>
      <c r="D28" s="9">
        <v>1734.5022485503237</v>
      </c>
      <c r="F28" s="9"/>
      <c r="G28" s="9"/>
      <c r="H28" s="9"/>
      <c r="I28" s="9"/>
      <c r="J28">
        <v>217715.97598008128</v>
      </c>
      <c r="K28" s="1">
        <v>355075.11732635216</v>
      </c>
      <c r="L28" s="6"/>
      <c r="M28" s="12">
        <f t="shared" si="0"/>
        <v>163.41744245115257</v>
      </c>
      <c r="N28" s="12">
        <f t="shared" si="1"/>
        <v>228.44108474239644</v>
      </c>
    </row>
    <row r="29" spans="1:14" x14ac:dyDescent="0.25">
      <c r="A29" t="s">
        <v>369</v>
      </c>
      <c r="B29" s="9">
        <v>73.872936102658286</v>
      </c>
      <c r="C29" s="9">
        <v>120.33418908160404</v>
      </c>
      <c r="D29" s="9">
        <v>111.58683825874093</v>
      </c>
      <c r="F29" s="9"/>
      <c r="G29" s="9"/>
      <c r="H29" s="9"/>
      <c r="I29" s="9"/>
      <c r="J29">
        <v>16830.085796393996</v>
      </c>
      <c r="K29" s="1">
        <v>30669.174336667791</v>
      </c>
      <c r="L29" s="6"/>
      <c r="M29" s="12">
        <f t="shared" si="0"/>
        <v>227.82478515549855</v>
      </c>
      <c r="N29" s="12">
        <f t="shared" si="1"/>
        <v>254.86667231263462</v>
      </c>
    </row>
    <row r="30" spans="1:14" x14ac:dyDescent="0.25">
      <c r="A30" t="s">
        <v>370</v>
      </c>
      <c r="B30" s="9">
        <v>4.3506919019322581</v>
      </c>
      <c r="C30" s="9">
        <v>6.0778561145174645</v>
      </c>
      <c r="D30" s="9">
        <v>4.7002153126614141</v>
      </c>
      <c r="F30" s="9"/>
      <c r="G30" s="9"/>
      <c r="H30" s="9"/>
      <c r="I30" s="9"/>
      <c r="J30">
        <v>403.22216322097074</v>
      </c>
      <c r="K30" s="1">
        <v>612.47280188831201</v>
      </c>
      <c r="L30" s="6"/>
      <c r="M30" s="12">
        <f t="shared" si="0"/>
        <v>92.680008676755307</v>
      </c>
      <c r="N30" s="12">
        <f t="shared" si="1"/>
        <v>100.77119141161796</v>
      </c>
    </row>
    <row r="31" spans="1:14" x14ac:dyDescent="0.25">
      <c r="A31" t="s">
        <v>371</v>
      </c>
      <c r="B31" s="9">
        <v>158.66093434561799</v>
      </c>
      <c r="C31" s="9">
        <v>179.95269026583802</v>
      </c>
      <c r="D31" s="9">
        <v>158.4074076657115</v>
      </c>
      <c r="F31" s="9"/>
      <c r="G31" s="9"/>
      <c r="H31" s="9"/>
      <c r="I31" s="9"/>
      <c r="J31">
        <v>8317.1010349092467</v>
      </c>
      <c r="K31" s="1">
        <v>27273.143513178697</v>
      </c>
      <c r="L31" s="6"/>
      <c r="M31" s="12">
        <f t="shared" si="0"/>
        <v>52.420597856758775</v>
      </c>
      <c r="N31" s="12">
        <f t="shared" si="1"/>
        <v>151.55729804810923</v>
      </c>
    </row>
    <row r="32" spans="1:14" x14ac:dyDescent="0.25">
      <c r="A32" t="s">
        <v>372</v>
      </c>
      <c r="B32" s="9">
        <v>214.58295534410877</v>
      </c>
      <c r="C32" s="9">
        <v>281.51986496914327</v>
      </c>
      <c r="D32" s="9">
        <v>262.2764439970735</v>
      </c>
      <c r="F32" s="9"/>
      <c r="G32" s="9"/>
      <c r="H32" s="9"/>
      <c r="I32" s="9"/>
      <c r="J32">
        <v>35132.794622460169</v>
      </c>
      <c r="K32" s="1">
        <v>36074.084788729044</v>
      </c>
      <c r="L32" s="6"/>
      <c r="M32" s="12">
        <f t="shared" si="0"/>
        <v>163.72593324628528</v>
      </c>
      <c r="N32" s="12">
        <f t="shared" si="1"/>
        <v>128.14045926273459</v>
      </c>
    </row>
    <row r="33" spans="1:14" x14ac:dyDescent="0.25">
      <c r="A33" t="s">
        <v>373</v>
      </c>
      <c r="B33" s="9">
        <v>1.7114269666903827</v>
      </c>
      <c r="C33" s="9">
        <v>2.9165182835059911</v>
      </c>
      <c r="D33" s="9">
        <v>2.1394210780217744</v>
      </c>
      <c r="F33" s="9"/>
      <c r="G33" s="9"/>
      <c r="H33" s="9"/>
      <c r="I33" s="9"/>
      <c r="J33">
        <v>117.61287002788578</v>
      </c>
      <c r="K33" s="1">
        <v>149.54852421556481</v>
      </c>
      <c r="L33" s="6"/>
      <c r="M33" s="12">
        <f t="shared" si="0"/>
        <v>68.722108694669956</v>
      </c>
      <c r="N33" s="12">
        <f t="shared" si="1"/>
        <v>51.276388377648111</v>
      </c>
    </row>
    <row r="34" spans="1:14" x14ac:dyDescent="0.25">
      <c r="A34" t="s">
        <v>374</v>
      </c>
      <c r="B34" s="9">
        <v>318.87774227625175</v>
      </c>
      <c r="C34" s="9">
        <v>433.36888625771286</v>
      </c>
      <c r="D34" s="9">
        <v>303.3451968187893</v>
      </c>
      <c r="F34" s="9"/>
      <c r="G34" s="9"/>
      <c r="H34" s="9"/>
      <c r="I34" s="9"/>
      <c r="J34">
        <v>58033.389081960893</v>
      </c>
      <c r="K34" s="1">
        <v>77706.40878624405</v>
      </c>
      <c r="L34" s="6"/>
      <c r="M34" s="12">
        <f t="shared" si="0"/>
        <v>181.99259900581308</v>
      </c>
      <c r="N34" s="12">
        <f t="shared" si="1"/>
        <v>179.30777047070734</v>
      </c>
    </row>
    <row r="35" spans="1:14" x14ac:dyDescent="0.25">
      <c r="A35" t="s">
        <v>375</v>
      </c>
      <c r="B35" s="9">
        <v>238.85261937411889</v>
      </c>
      <c r="C35" s="9">
        <v>323.36330755894784</v>
      </c>
      <c r="D35" s="9">
        <v>292.50142382013701</v>
      </c>
      <c r="F35" s="9"/>
      <c r="G35" s="9"/>
      <c r="H35" s="9"/>
      <c r="I35" s="9"/>
      <c r="J35">
        <v>82315.664349347484</v>
      </c>
      <c r="K35" s="1">
        <v>80595.534179596536</v>
      </c>
      <c r="L35" s="6"/>
      <c r="M35" s="12">
        <f t="shared" si="0"/>
        <v>344.62952328111197</v>
      </c>
      <c r="N35" s="12">
        <f t="shared" si="1"/>
        <v>249.24143307417245</v>
      </c>
    </row>
    <row r="36" spans="1:14" x14ac:dyDescent="0.25">
      <c r="A36" t="s">
        <v>376</v>
      </c>
      <c r="B36" s="9">
        <v>862.80935181791733</v>
      </c>
      <c r="C36" s="9">
        <v>1418.4344467567284</v>
      </c>
      <c r="D36" s="9">
        <v>1043.4017888027829</v>
      </c>
      <c r="F36" s="9"/>
      <c r="G36" s="9"/>
      <c r="H36" s="9"/>
      <c r="I36" s="9"/>
      <c r="J36">
        <v>82928.058790247975</v>
      </c>
      <c r="K36" s="1">
        <v>106304.9755329464</v>
      </c>
      <c r="L36" s="6"/>
      <c r="M36" s="12">
        <f t="shared" si="0"/>
        <v>96.11400086881379</v>
      </c>
      <c r="N36" s="12">
        <f t="shared" si="1"/>
        <v>74.945286175201332</v>
      </c>
    </row>
    <row r="37" spans="1:14" x14ac:dyDescent="0.25">
      <c r="A37" t="s">
        <v>377</v>
      </c>
      <c r="B37" s="9">
        <v>786.68810784106915</v>
      </c>
      <c r="C37" s="9">
        <v>1350.5894539394117</v>
      </c>
      <c r="D37" s="9">
        <v>865.6027277211964</v>
      </c>
      <c r="F37" s="9"/>
      <c r="G37" s="9"/>
      <c r="H37" s="9"/>
      <c r="I37" s="9"/>
      <c r="J37">
        <v>135033.38433760236</v>
      </c>
      <c r="K37" s="1">
        <v>91167.858036116522</v>
      </c>
      <c r="L37" s="6"/>
      <c r="M37" s="12">
        <f t="shared" si="0"/>
        <v>171.64792881918396</v>
      </c>
      <c r="N37" s="12">
        <f t="shared" si="1"/>
        <v>67.502273003981543</v>
      </c>
    </row>
    <row r="38" spans="1:14" x14ac:dyDescent="0.25">
      <c r="A38" t="s">
        <v>378</v>
      </c>
      <c r="B38" s="9">
        <v>1265.2102300004829</v>
      </c>
      <c r="C38" s="9">
        <v>2698.0200481253964</v>
      </c>
      <c r="D38" s="9">
        <v>1236.3922070335175</v>
      </c>
      <c r="F38" s="9"/>
      <c r="G38" s="9"/>
      <c r="H38" s="9"/>
      <c r="I38" s="9"/>
      <c r="J38">
        <v>146176.34437815839</v>
      </c>
      <c r="K38" s="1">
        <v>119159.41003678681</v>
      </c>
      <c r="L38" s="6"/>
      <c r="M38" s="12">
        <f t="shared" si="0"/>
        <v>115.53522166676017</v>
      </c>
      <c r="N38" s="12">
        <f t="shared" si="1"/>
        <v>44.165502076079683</v>
      </c>
    </row>
    <row r="39" spans="1:14" x14ac:dyDescent="0.25">
      <c r="A39" t="s">
        <v>379</v>
      </c>
      <c r="B39" s="9">
        <v>9.7071873699865883</v>
      </c>
      <c r="C39" s="9">
        <v>14.584367884931643</v>
      </c>
      <c r="D39" s="9">
        <v>10.438623132627786</v>
      </c>
      <c r="F39" s="9"/>
      <c r="G39" s="9"/>
      <c r="H39" s="9"/>
      <c r="I39" s="9"/>
      <c r="J39">
        <v>3885.8632522759026</v>
      </c>
      <c r="K39" s="1">
        <v>4016.1812999853764</v>
      </c>
      <c r="L39" s="6"/>
      <c r="M39" s="12">
        <f t="shared" si="0"/>
        <v>400.30784450401222</v>
      </c>
      <c r="N39" s="12">
        <f t="shared" si="1"/>
        <v>275.37575379834163</v>
      </c>
    </row>
    <row r="40" spans="1:14" x14ac:dyDescent="0.25">
      <c r="A40" t="s">
        <v>380</v>
      </c>
      <c r="B40" s="9">
        <v>154.53122719937048</v>
      </c>
      <c r="C40" s="9">
        <v>196.553350416185</v>
      </c>
      <c r="D40" s="9">
        <v>145.60533792025836</v>
      </c>
      <c r="F40" s="9"/>
      <c r="G40" s="9"/>
      <c r="H40" s="9"/>
      <c r="I40" s="9"/>
      <c r="J40">
        <v>32432.323109639565</v>
      </c>
      <c r="K40" s="1">
        <v>30000.200734035305</v>
      </c>
      <c r="L40" s="6"/>
      <c r="M40" s="12">
        <f t="shared" si="0"/>
        <v>209.87552935043078</v>
      </c>
      <c r="N40" s="12">
        <f t="shared" si="1"/>
        <v>152.63133734689555</v>
      </c>
    </row>
    <row r="41" spans="1:14" x14ac:dyDescent="0.25">
      <c r="A41" t="s">
        <v>381</v>
      </c>
      <c r="B41" s="9">
        <v>136.01276802168235</v>
      </c>
      <c r="C41" s="9">
        <v>277.28839823096865</v>
      </c>
      <c r="D41" s="9">
        <v>212.6958584173135</v>
      </c>
      <c r="F41" s="9"/>
      <c r="G41" s="9"/>
      <c r="H41" s="9"/>
      <c r="I41" s="9"/>
      <c r="J41">
        <v>17077.855622122337</v>
      </c>
      <c r="K41" s="1">
        <v>66378.322089909372</v>
      </c>
      <c r="L41" s="6"/>
      <c r="M41" s="12">
        <f t="shared" si="0"/>
        <v>125.56067985764312</v>
      </c>
      <c r="N41" s="12">
        <f t="shared" si="1"/>
        <v>239.38369767140145</v>
      </c>
    </row>
    <row r="42" spans="1:14" x14ac:dyDescent="0.25">
      <c r="A42" t="s">
        <v>382</v>
      </c>
      <c r="B42" s="9">
        <v>298.32442206243019</v>
      </c>
      <c r="C42" s="9">
        <v>394.34925069741848</v>
      </c>
      <c r="D42" s="9">
        <v>409.74704381869947</v>
      </c>
      <c r="F42" s="9"/>
      <c r="G42" s="9"/>
      <c r="H42" s="9"/>
      <c r="I42" s="9"/>
      <c r="J42">
        <v>84455.477932671973</v>
      </c>
      <c r="K42" s="1">
        <v>109319.08621237201</v>
      </c>
      <c r="L42" s="6"/>
      <c r="M42" s="12">
        <f t="shared" si="0"/>
        <v>283.09944371566746</v>
      </c>
      <c r="N42" s="12">
        <f t="shared" si="1"/>
        <v>277.21388089120984</v>
      </c>
    </row>
    <row r="43" spans="1:14" x14ac:dyDescent="0.25">
      <c r="A43" t="s">
        <v>383</v>
      </c>
      <c r="B43" s="9">
        <v>0</v>
      </c>
      <c r="C43" s="9">
        <v>0</v>
      </c>
      <c r="D43" s="9">
        <v>0</v>
      </c>
      <c r="F43" s="9"/>
      <c r="G43" s="9"/>
      <c r="H43" s="9"/>
      <c r="I43" s="9"/>
      <c r="J43">
        <v>0</v>
      </c>
      <c r="K43" s="1">
        <v>0</v>
      </c>
      <c r="L43" s="6"/>
      <c r="M43" s="12" t="e">
        <f t="shared" si="0"/>
        <v>#DIV/0!</v>
      </c>
      <c r="N43" s="12" t="e">
        <f t="shared" si="1"/>
        <v>#DIV/0!</v>
      </c>
    </row>
    <row r="44" spans="1:14" x14ac:dyDescent="0.25">
      <c r="A44" t="s">
        <v>384</v>
      </c>
      <c r="B44" s="9">
        <v>18.101114538554505</v>
      </c>
      <c r="C44" s="9">
        <v>23.262431523301458</v>
      </c>
      <c r="D44" s="9">
        <v>19.01428066180679</v>
      </c>
      <c r="F44" s="9"/>
      <c r="G44" s="9"/>
      <c r="H44" s="9"/>
      <c r="I44" s="9"/>
      <c r="J44">
        <v>1498.0684393959068</v>
      </c>
      <c r="K44" s="1">
        <v>2976.6805287756511</v>
      </c>
      <c r="L44" s="6"/>
      <c r="M44" s="12">
        <f t="shared" si="0"/>
        <v>82.761115963610578</v>
      </c>
      <c r="N44" s="12">
        <f t="shared" si="1"/>
        <v>127.96085077322964</v>
      </c>
    </row>
    <row r="45" spans="1:14" x14ac:dyDescent="0.25">
      <c r="A45" t="s">
        <v>385</v>
      </c>
      <c r="B45" s="9">
        <v>0.29492339763213932</v>
      </c>
      <c r="C45" s="9">
        <v>0.44728482822202348</v>
      </c>
      <c r="D45" s="9">
        <v>0.33444557585865936</v>
      </c>
      <c r="F45" s="9"/>
      <c r="G45" s="9"/>
      <c r="H45" s="9"/>
      <c r="I45" s="9"/>
      <c r="J45">
        <v>57.370583177849895</v>
      </c>
      <c r="K45" s="1">
        <v>30.975894832950225</v>
      </c>
      <c r="L45" s="6"/>
      <c r="M45" s="12">
        <f t="shared" si="0"/>
        <v>194.52706580238424</v>
      </c>
      <c r="N45" s="12">
        <f t="shared" si="1"/>
        <v>69.253175780812299</v>
      </c>
    </row>
    <row r="46" spans="1:14" x14ac:dyDescent="0.25">
      <c r="A46" t="s">
        <v>386</v>
      </c>
      <c r="B46" s="9">
        <v>442.26562539529579</v>
      </c>
      <c r="C46" s="9">
        <v>688.86068124220571</v>
      </c>
      <c r="D46" s="9">
        <v>497.8857147008278</v>
      </c>
      <c r="F46" s="9"/>
      <c r="G46" s="9"/>
      <c r="H46" s="9"/>
      <c r="I46" s="9"/>
      <c r="J46">
        <v>46757.758893286213</v>
      </c>
      <c r="K46" s="1">
        <v>64642.192960845954</v>
      </c>
      <c r="L46" s="6"/>
      <c r="M46" s="12">
        <f t="shared" si="0"/>
        <v>105.72324912544188</v>
      </c>
      <c r="N46" s="12">
        <f t="shared" si="1"/>
        <v>93.839283792882853</v>
      </c>
    </row>
    <row r="47" spans="1:14" x14ac:dyDescent="0.25">
      <c r="A47" t="s">
        <v>387</v>
      </c>
      <c r="B47" s="9">
        <v>1791.296805252912</v>
      </c>
      <c r="C47" s="9">
        <v>3406.2015868119811</v>
      </c>
      <c r="D47" s="9">
        <v>2401.5024389043715</v>
      </c>
      <c r="F47" s="9"/>
      <c r="G47" s="9"/>
      <c r="H47" s="9"/>
      <c r="I47" s="9"/>
      <c r="J47">
        <v>228842.52336004536</v>
      </c>
      <c r="K47" s="1">
        <v>611721.70790096116</v>
      </c>
      <c r="L47" s="6"/>
      <c r="M47" s="12">
        <f t="shared" si="0"/>
        <v>127.75243203079081</v>
      </c>
      <c r="N47" s="12">
        <f t="shared" si="1"/>
        <v>179.59057686703133</v>
      </c>
    </row>
    <row r="48" spans="1:14" x14ac:dyDescent="0.25">
      <c r="A48" t="s">
        <v>388</v>
      </c>
      <c r="B48" s="9">
        <v>2974.8146305853033</v>
      </c>
      <c r="C48" s="9">
        <v>4953.1482036661309</v>
      </c>
      <c r="D48" s="9">
        <v>3767.7380729706538</v>
      </c>
      <c r="F48" s="9"/>
      <c r="G48" s="9"/>
      <c r="H48" s="9"/>
      <c r="I48" s="9"/>
      <c r="J48">
        <v>435097.12326073204</v>
      </c>
      <c r="K48" s="1">
        <v>506540.93451421085</v>
      </c>
      <c r="L48" s="6"/>
      <c r="M48" s="12">
        <f t="shared" si="0"/>
        <v>146.2602472057647</v>
      </c>
      <c r="N48" s="12">
        <f t="shared" si="1"/>
        <v>102.26646037752083</v>
      </c>
    </row>
    <row r="49" spans="1:14" x14ac:dyDescent="0.25">
      <c r="A49" t="s">
        <v>389</v>
      </c>
      <c r="B49" s="9">
        <v>37.094607248131332</v>
      </c>
      <c r="C49" s="9">
        <v>65.5565935396409</v>
      </c>
      <c r="D49" s="9">
        <v>42.60763958752009</v>
      </c>
      <c r="F49" s="9"/>
      <c r="G49" s="9"/>
      <c r="H49" s="9"/>
      <c r="I49" s="9"/>
      <c r="J49">
        <v>4935.1728425341753</v>
      </c>
      <c r="K49" s="1">
        <v>2120.0073940839452</v>
      </c>
      <c r="L49" s="6"/>
      <c r="M49" s="12">
        <f t="shared" si="0"/>
        <v>133.04286549044912</v>
      </c>
      <c r="N49" s="12">
        <f t="shared" si="1"/>
        <v>32.33858380396191</v>
      </c>
    </row>
    <row r="50" spans="1:14" x14ac:dyDescent="0.25">
      <c r="A50" t="s">
        <v>390</v>
      </c>
      <c r="B50" s="9">
        <v>370.83637372981622</v>
      </c>
      <c r="C50" s="9">
        <v>485.54617477867879</v>
      </c>
      <c r="D50" s="9">
        <v>460.17121574860192</v>
      </c>
      <c r="F50" s="9"/>
      <c r="G50" s="9"/>
      <c r="H50" s="9"/>
      <c r="I50" s="9"/>
      <c r="J50">
        <v>31162.555102168062</v>
      </c>
      <c r="K50" s="1">
        <v>-6942.7326533268497</v>
      </c>
      <c r="L50" s="6"/>
      <c r="M50" s="12">
        <f t="shared" si="0"/>
        <v>84.033167482304364</v>
      </c>
      <c r="N50" s="12">
        <f t="shared" si="1"/>
        <v>-14.29881031704447</v>
      </c>
    </row>
    <row r="51" spans="1:14" x14ac:dyDescent="0.25">
      <c r="A51" t="s">
        <v>391</v>
      </c>
      <c r="B51" s="9">
        <v>2337.3343293773537</v>
      </c>
      <c r="C51" s="9">
        <v>3807.9069172537056</v>
      </c>
      <c r="D51" s="9">
        <v>2903.6606040240426</v>
      </c>
      <c r="F51" s="9"/>
      <c r="G51" s="9"/>
      <c r="H51" s="9"/>
      <c r="I51" s="9"/>
      <c r="J51">
        <v>493370.11020929221</v>
      </c>
      <c r="K51" s="1">
        <v>799839.94114469574</v>
      </c>
      <c r="L51" s="6"/>
      <c r="M51" s="12">
        <f t="shared" si="0"/>
        <v>211.08238731971301</v>
      </c>
      <c r="N51" s="12">
        <f t="shared" si="1"/>
        <v>210.04713574289443</v>
      </c>
    </row>
    <row r="52" spans="1:14" x14ac:dyDescent="0.25">
      <c r="A52" t="s">
        <v>392</v>
      </c>
      <c r="B52" s="9">
        <v>4484.0074586933906</v>
      </c>
      <c r="C52" s="9">
        <v>8088.7441576482524</v>
      </c>
      <c r="D52" s="9">
        <v>6510.6919271245833</v>
      </c>
      <c r="F52" s="9"/>
      <c r="G52" s="9"/>
      <c r="H52" s="9"/>
      <c r="I52" s="9"/>
      <c r="J52">
        <v>688385.96895345591</v>
      </c>
      <c r="K52" s="1">
        <v>751839.1385946658</v>
      </c>
      <c r="L52" s="6"/>
      <c r="M52" s="12">
        <f t="shared" si="0"/>
        <v>153.52025510547364</v>
      </c>
      <c r="N52" s="12">
        <f t="shared" si="1"/>
        <v>92.948809350555351</v>
      </c>
    </row>
    <row r="53" spans="1:14" x14ac:dyDescent="0.25">
      <c r="A53" t="s">
        <v>393</v>
      </c>
      <c r="B53" s="9">
        <v>239.41870880519988</v>
      </c>
      <c r="C53" s="9">
        <v>340.21061474170716</v>
      </c>
      <c r="D53" s="9">
        <v>285.10440145026138</v>
      </c>
      <c r="F53" s="9"/>
      <c r="G53" s="9"/>
      <c r="H53" s="9"/>
      <c r="I53" s="9"/>
      <c r="J53">
        <v>42652.61926491934</v>
      </c>
      <c r="K53" s="1">
        <v>49123.969859080098</v>
      </c>
      <c r="L53" s="6"/>
      <c r="M53" s="12">
        <f t="shared" si="0"/>
        <v>178.15073633039731</v>
      </c>
      <c r="N53" s="12">
        <f t="shared" si="1"/>
        <v>144.39281941974599</v>
      </c>
    </row>
    <row r="54" spans="1:14" x14ac:dyDescent="0.25">
      <c r="A54" t="s">
        <v>394</v>
      </c>
      <c r="B54" s="9">
        <v>14.36114216069817</v>
      </c>
      <c r="C54" s="9">
        <v>21.685137607641664</v>
      </c>
      <c r="D54" s="9">
        <v>18.35060005030039</v>
      </c>
      <c r="F54" s="9"/>
      <c r="G54" s="9"/>
      <c r="H54" s="9"/>
      <c r="I54" s="9"/>
      <c r="J54">
        <v>2034.6569962101594</v>
      </c>
      <c r="K54" s="1">
        <v>3674.284988739143</v>
      </c>
      <c r="L54" s="6"/>
      <c r="M54" s="12">
        <f t="shared" si="0"/>
        <v>141.67793713360498</v>
      </c>
      <c r="N54" s="12">
        <f t="shared" si="1"/>
        <v>169.43793741222814</v>
      </c>
    </row>
    <row r="55" spans="1:14" x14ac:dyDescent="0.25">
      <c r="A55" t="s">
        <v>395</v>
      </c>
      <c r="B55" s="9">
        <v>5.9531427560540522E-2</v>
      </c>
      <c r="C55" s="9">
        <v>9.600096475893212E-2</v>
      </c>
      <c r="D55" s="9">
        <v>8.0864211712758552E-2</v>
      </c>
      <c r="F55" s="9"/>
      <c r="G55" s="9"/>
      <c r="H55" s="9"/>
      <c r="I55" s="9"/>
      <c r="J55">
        <v>3.957514855750889</v>
      </c>
      <c r="K55" s="1">
        <v>10.697695575190092</v>
      </c>
      <c r="L55" s="6"/>
      <c r="M55" s="12">
        <f t="shared" si="0"/>
        <v>66.477741554682055</v>
      </c>
      <c r="N55" s="12">
        <f t="shared" si="1"/>
        <v>111.43320905214921</v>
      </c>
    </row>
    <row r="56" spans="1:14" x14ac:dyDescent="0.25">
      <c r="A56" t="s">
        <v>396</v>
      </c>
      <c r="B56" s="9">
        <v>215.77880805159623</v>
      </c>
      <c r="C56" s="9">
        <v>324.14176870230665</v>
      </c>
      <c r="D56" s="9">
        <v>236.01710025194274</v>
      </c>
      <c r="F56" s="9"/>
      <c r="G56" s="9"/>
      <c r="H56" s="9"/>
      <c r="I56" s="9"/>
      <c r="J56">
        <v>38667.605992368095</v>
      </c>
      <c r="K56" s="1">
        <v>55829.779742454681</v>
      </c>
      <c r="L56" s="6"/>
      <c r="M56" s="12">
        <f t="shared" si="0"/>
        <v>179.20020201020873</v>
      </c>
      <c r="N56" s="12">
        <f t="shared" si="1"/>
        <v>172.23877060326964</v>
      </c>
    </row>
    <row r="57" spans="1:14" x14ac:dyDescent="0.25">
      <c r="A57" t="s">
        <v>397</v>
      </c>
      <c r="B57" s="9">
        <v>549.1971281026531</v>
      </c>
      <c r="C57" s="9">
        <v>545.03778407363336</v>
      </c>
      <c r="D57" s="9">
        <v>485.2323244528522</v>
      </c>
      <c r="F57" s="9"/>
      <c r="G57" s="9"/>
      <c r="H57" s="9"/>
      <c r="I57" s="9"/>
      <c r="J57">
        <v>66306.676748025624</v>
      </c>
      <c r="K57" s="1">
        <v>61765.592916627531</v>
      </c>
      <c r="L57" s="6"/>
      <c r="M57" s="12">
        <f t="shared" si="0"/>
        <v>120.73383736928777</v>
      </c>
      <c r="N57" s="12">
        <f t="shared" si="1"/>
        <v>113.32350659249551</v>
      </c>
    </row>
    <row r="58" spans="1:14" x14ac:dyDescent="0.25">
      <c r="A58" t="s">
        <v>398</v>
      </c>
      <c r="B58" s="9">
        <v>65.355575467417736</v>
      </c>
      <c r="C58" s="9">
        <v>83.079091221440763</v>
      </c>
      <c r="D58" s="9">
        <v>81.635366985746359</v>
      </c>
      <c r="F58" s="9"/>
      <c r="G58" s="9"/>
      <c r="H58" s="9"/>
      <c r="I58" s="9"/>
      <c r="J58">
        <v>4891.6118234179194</v>
      </c>
      <c r="K58" s="1">
        <v>3727.5575978126617</v>
      </c>
      <c r="L58" s="6"/>
      <c r="M58" s="12">
        <f t="shared" si="0"/>
        <v>74.846128864041233</v>
      </c>
      <c r="N58" s="12">
        <f t="shared" si="1"/>
        <v>44.867577906902604</v>
      </c>
    </row>
    <row r="59" spans="1:14" x14ac:dyDescent="0.25">
      <c r="A59" t="s">
        <v>399</v>
      </c>
      <c r="B59" s="9">
        <v>243350.3320210012</v>
      </c>
      <c r="C59" s="9">
        <v>183404.2573884915</v>
      </c>
      <c r="D59" s="9">
        <v>193353.39118353784</v>
      </c>
      <c r="F59" s="9"/>
      <c r="G59" s="9"/>
      <c r="H59" s="9"/>
      <c r="I59" s="9"/>
      <c r="J59">
        <v>39599407.245320499</v>
      </c>
      <c r="K59" s="1">
        <v>38812533.928841881</v>
      </c>
      <c r="L59" s="6"/>
      <c r="M59" s="12">
        <f t="shared" si="0"/>
        <v>162.72592240352094</v>
      </c>
      <c r="N59" s="12">
        <f t="shared" si="1"/>
        <v>211.62286242149875</v>
      </c>
    </row>
    <row r="60" spans="1:14" x14ac:dyDescent="0.25">
      <c r="A60" t="s">
        <v>400</v>
      </c>
      <c r="B60" s="9">
        <v>1040.6197435367476</v>
      </c>
      <c r="C60" s="9">
        <v>764.09989402842245</v>
      </c>
      <c r="D60" s="9">
        <v>636.36635245997729</v>
      </c>
      <c r="F60" s="9"/>
      <c r="G60" s="9"/>
      <c r="H60" s="9"/>
      <c r="I60" s="9"/>
      <c r="J60">
        <v>272339.53348021867</v>
      </c>
      <c r="K60" s="1">
        <v>89195.052950443307</v>
      </c>
      <c r="L60" s="6"/>
      <c r="M60" s="12">
        <f t="shared" si="0"/>
        <v>261.7089817598694</v>
      </c>
      <c r="N60" s="12">
        <f t="shared" si="1"/>
        <v>116.73218861502092</v>
      </c>
    </row>
    <row r="61" spans="1:14" x14ac:dyDescent="0.25">
      <c r="A61" t="s">
        <v>401</v>
      </c>
      <c r="B61" s="9">
        <v>7013.5227432320617</v>
      </c>
      <c r="C61" s="9">
        <v>8058.5432726149011</v>
      </c>
      <c r="D61" s="9">
        <v>6423.988531731331</v>
      </c>
      <c r="F61" s="9"/>
      <c r="G61" s="9"/>
      <c r="H61" s="9"/>
      <c r="I61" s="9"/>
      <c r="J61">
        <v>1412819.4299726812</v>
      </c>
      <c r="K61" s="1">
        <v>1651641.040419559</v>
      </c>
      <c r="L61" s="6"/>
      <c r="M61" s="12">
        <f t="shared" si="0"/>
        <v>201.44219698097217</v>
      </c>
      <c r="N61" s="12">
        <f t="shared" si="1"/>
        <v>204.95528590536702</v>
      </c>
    </row>
    <row r="62" spans="1:14" x14ac:dyDescent="0.25">
      <c r="A62" t="s">
        <v>402</v>
      </c>
      <c r="B62" s="9">
        <v>196.6685360679642</v>
      </c>
      <c r="C62" s="9">
        <v>233.81415423250309</v>
      </c>
      <c r="D62" s="9">
        <v>213.16335982579264</v>
      </c>
      <c r="F62" s="9"/>
      <c r="G62" s="9"/>
      <c r="H62" s="9"/>
      <c r="I62" s="9"/>
      <c r="J62">
        <v>52550.896678320154</v>
      </c>
      <c r="K62" s="1">
        <v>43180.638397528332</v>
      </c>
      <c r="L62" s="6"/>
      <c r="M62" s="12">
        <f t="shared" si="0"/>
        <v>267.20540930939637</v>
      </c>
      <c r="N62" s="12">
        <f t="shared" si="1"/>
        <v>184.67931738037475</v>
      </c>
    </row>
    <row r="63" spans="1:14" x14ac:dyDescent="0.25">
      <c r="A63" t="s">
        <v>403</v>
      </c>
      <c r="B63" s="9">
        <v>3582.5636188412159</v>
      </c>
      <c r="C63" s="9">
        <v>6676.648408592192</v>
      </c>
      <c r="D63" s="9">
        <v>4678.925702858146</v>
      </c>
      <c r="F63" s="9"/>
      <c r="G63" s="9"/>
      <c r="H63" s="9"/>
      <c r="I63" s="9"/>
      <c r="J63">
        <v>262559.25064015226</v>
      </c>
      <c r="K63" s="1">
        <v>685944.91755975957</v>
      </c>
      <c r="L63" s="6"/>
      <c r="M63" s="12">
        <f t="shared" si="0"/>
        <v>73.288091594330808</v>
      </c>
      <c r="N63" s="12">
        <f t="shared" si="1"/>
        <v>102.73791213522877</v>
      </c>
    </row>
    <row r="64" spans="1:14" x14ac:dyDescent="0.25">
      <c r="A64" t="s">
        <v>404</v>
      </c>
      <c r="B64" s="9">
        <v>5483.8670505133532</v>
      </c>
      <c r="C64" s="9">
        <v>9806.4726461662322</v>
      </c>
      <c r="D64" s="9">
        <v>8261.008073818004</v>
      </c>
      <c r="F64" s="9"/>
      <c r="G64" s="9"/>
      <c r="H64" s="9"/>
      <c r="I64" s="9"/>
      <c r="J64">
        <v>724608.63263477595</v>
      </c>
      <c r="K64" s="1">
        <v>943614.49230670428</v>
      </c>
      <c r="L64" s="6"/>
      <c r="M64" s="12">
        <f t="shared" si="0"/>
        <v>132.1346097489625</v>
      </c>
      <c r="N64" s="12">
        <f t="shared" si="1"/>
        <v>96.223639870713697</v>
      </c>
    </row>
    <row r="65" spans="1:14" x14ac:dyDescent="0.25">
      <c r="A65" t="s">
        <v>405</v>
      </c>
      <c r="B65" s="9">
        <v>51.911710689679474</v>
      </c>
      <c r="C65" s="9">
        <v>52.333562777451647</v>
      </c>
      <c r="D65" s="9">
        <v>54.341932757365207</v>
      </c>
      <c r="F65" s="9"/>
      <c r="G65" s="9"/>
      <c r="H65" s="9"/>
      <c r="I65" s="9"/>
      <c r="J65">
        <v>4719.6133813912456</v>
      </c>
      <c r="K65" s="1">
        <v>1727.1951997425053</v>
      </c>
      <c r="L65" s="6"/>
      <c r="M65" s="12">
        <f t="shared" si="0"/>
        <v>90.916159739069215</v>
      </c>
      <c r="N65" s="12">
        <f t="shared" si="1"/>
        <v>33.00358523434376</v>
      </c>
    </row>
    <row r="66" spans="1:14" x14ac:dyDescent="0.25">
      <c r="A66" t="s">
        <v>406</v>
      </c>
      <c r="B66" s="9">
        <v>183.00480487011004</v>
      </c>
      <c r="C66" s="9">
        <v>228.00201588773919</v>
      </c>
      <c r="D66" s="9">
        <v>148.31212652417869</v>
      </c>
      <c r="F66" s="9"/>
      <c r="G66" s="9"/>
      <c r="H66" s="9"/>
      <c r="I66" s="9"/>
      <c r="J66">
        <v>61952.022882225559</v>
      </c>
      <c r="K66" s="1">
        <v>48939.323823721883</v>
      </c>
      <c r="L66" s="6"/>
      <c r="M66" s="12">
        <f t="shared" si="0"/>
        <v>338.52675576576684</v>
      </c>
      <c r="N66" s="12">
        <f t="shared" si="1"/>
        <v>214.64425932013697</v>
      </c>
    </row>
    <row r="67" spans="1:14" x14ac:dyDescent="0.25">
      <c r="A67" t="s">
        <v>407</v>
      </c>
      <c r="B67" s="9">
        <v>205.34197704116156</v>
      </c>
      <c r="C67" s="9">
        <v>293.20615941750907</v>
      </c>
      <c r="D67" s="9">
        <v>237.27061616615043</v>
      </c>
      <c r="F67" s="9"/>
      <c r="G67" s="9"/>
      <c r="H67" s="9"/>
      <c r="I67" s="9"/>
      <c r="J67">
        <v>22453.077269222576</v>
      </c>
      <c r="K67" s="1">
        <v>46077.085211929465</v>
      </c>
      <c r="L67" s="6"/>
      <c r="M67" s="12">
        <f t="shared" ref="M67:M111" si="2">J67/B67</f>
        <v>109.34479930872476</v>
      </c>
      <c r="N67" s="12">
        <f t="shared" ref="N67:N111" si="3">K67/C67</f>
        <v>157.14910390514098</v>
      </c>
    </row>
    <row r="68" spans="1:14" x14ac:dyDescent="0.25">
      <c r="A68" t="s">
        <v>408</v>
      </c>
      <c r="B68" s="9">
        <v>1264.783198876288</v>
      </c>
      <c r="C68" s="9">
        <v>2221.4770183888409</v>
      </c>
      <c r="D68" s="9">
        <v>1656.5459638284078</v>
      </c>
      <c r="F68" s="9"/>
      <c r="G68" s="9"/>
      <c r="H68" s="9"/>
      <c r="I68" s="9"/>
      <c r="J68">
        <v>67233.880601731449</v>
      </c>
      <c r="K68" s="1">
        <v>41122.144939006706</v>
      </c>
      <c r="L68" s="6"/>
      <c r="M68" s="12">
        <f t="shared" si="2"/>
        <v>53.158423247135325</v>
      </c>
      <c r="N68" s="12">
        <f t="shared" si="3"/>
        <v>18.511172791168981</v>
      </c>
    </row>
    <row r="69" spans="1:14" x14ac:dyDescent="0.25">
      <c r="A69" t="s">
        <v>409</v>
      </c>
      <c r="B69" s="9">
        <v>0</v>
      </c>
      <c r="C69" s="9">
        <v>0</v>
      </c>
      <c r="D69" s="9">
        <v>0</v>
      </c>
      <c r="F69" s="9"/>
      <c r="G69" s="9"/>
      <c r="H69" s="9"/>
      <c r="I69" s="9"/>
      <c r="J69">
        <v>0</v>
      </c>
      <c r="K69" s="1">
        <v>0</v>
      </c>
      <c r="L69" s="6"/>
      <c r="M69" s="12" t="e">
        <f t="shared" si="2"/>
        <v>#DIV/0!</v>
      </c>
      <c r="N69" s="12" t="e">
        <f t="shared" si="3"/>
        <v>#DIV/0!</v>
      </c>
    </row>
    <row r="70" spans="1:14" x14ac:dyDescent="0.25">
      <c r="A70" t="s">
        <v>410</v>
      </c>
      <c r="B70" s="9">
        <v>4.8871162187014674</v>
      </c>
      <c r="C70" s="9">
        <v>7.6999018313403491</v>
      </c>
      <c r="D70" s="9">
        <v>5.7142159933893764</v>
      </c>
      <c r="F70" s="9"/>
      <c r="G70" s="9"/>
      <c r="H70" s="9"/>
      <c r="I70" s="9"/>
      <c r="J70">
        <v>343.03387373546371</v>
      </c>
      <c r="K70" s="1">
        <v>671.22480996679042</v>
      </c>
      <c r="L70" s="6"/>
      <c r="M70" s="12">
        <f t="shared" si="2"/>
        <v>70.191470467344359</v>
      </c>
      <c r="N70" s="12">
        <f t="shared" si="3"/>
        <v>87.173164628509028</v>
      </c>
    </row>
    <row r="71" spans="1:14" x14ac:dyDescent="0.25">
      <c r="A71" t="s">
        <v>411</v>
      </c>
      <c r="B71" s="9">
        <v>1420.5974728888177</v>
      </c>
      <c r="C71" s="9">
        <v>2861.567202706784</v>
      </c>
      <c r="D71" s="9">
        <v>1837.2028799285938</v>
      </c>
      <c r="F71" s="9"/>
      <c r="G71" s="9"/>
      <c r="H71" s="9"/>
      <c r="I71" s="9"/>
      <c r="J71">
        <v>162006.52852446621</v>
      </c>
      <c r="K71" s="1">
        <v>142207.81289330788</v>
      </c>
      <c r="L71" s="6"/>
      <c r="M71" s="12">
        <f t="shared" si="2"/>
        <v>114.04112115941062</v>
      </c>
      <c r="N71" s="12">
        <f t="shared" si="3"/>
        <v>49.695779557017616</v>
      </c>
    </row>
    <row r="72" spans="1:14" x14ac:dyDescent="0.25">
      <c r="A72" t="s">
        <v>412</v>
      </c>
      <c r="B72" s="9">
        <v>47.917182272835504</v>
      </c>
      <c r="C72" s="9">
        <v>68.267844417994169</v>
      </c>
      <c r="D72" s="9">
        <v>48.095942482148168</v>
      </c>
      <c r="F72" s="9"/>
      <c r="G72" s="9"/>
      <c r="H72" s="9"/>
      <c r="I72" s="9"/>
      <c r="J72">
        <v>14264.887365555578</v>
      </c>
      <c r="K72" s="1">
        <v>13088.832776326375</v>
      </c>
      <c r="L72" s="6"/>
      <c r="M72" s="12">
        <f t="shared" si="2"/>
        <v>297.6987938133085</v>
      </c>
      <c r="N72" s="12">
        <f t="shared" si="3"/>
        <v>191.72764114515377</v>
      </c>
    </row>
    <row r="73" spans="1:14" x14ac:dyDescent="0.25">
      <c r="A73" t="s">
        <v>413</v>
      </c>
      <c r="B73" s="9">
        <v>10.431680709273065</v>
      </c>
      <c r="C73" s="9">
        <v>9.8154849552318169</v>
      </c>
      <c r="D73" s="9">
        <v>9.4723079916011894</v>
      </c>
      <c r="F73" s="9"/>
      <c r="G73" s="9"/>
      <c r="H73" s="9"/>
      <c r="I73" s="9"/>
      <c r="J73">
        <v>2930.3286619621176</v>
      </c>
      <c r="K73" s="1">
        <v>3185.7086235154907</v>
      </c>
      <c r="L73" s="6"/>
      <c r="M73" s="12">
        <f t="shared" si="2"/>
        <v>280.90666725997966</v>
      </c>
      <c r="N73" s="12">
        <f t="shared" si="3"/>
        <v>324.55947291910979</v>
      </c>
    </row>
    <row r="74" spans="1:14" x14ac:dyDescent="0.25">
      <c r="A74" t="s">
        <v>414</v>
      </c>
      <c r="B74" s="9">
        <v>303.66056812939229</v>
      </c>
      <c r="C74" s="9">
        <v>370.65382618682389</v>
      </c>
      <c r="D74" s="9">
        <v>277.62626519248499</v>
      </c>
      <c r="F74" s="9"/>
      <c r="G74" s="9"/>
      <c r="H74" s="9"/>
      <c r="I74" s="9"/>
      <c r="J74">
        <v>104995.16941161579</v>
      </c>
      <c r="K74" s="1">
        <v>141643.08557791062</v>
      </c>
      <c r="L74" s="6"/>
      <c r="M74" s="12">
        <f t="shared" si="2"/>
        <v>345.76491132321297</v>
      </c>
      <c r="N74" s="12">
        <f t="shared" si="3"/>
        <v>382.14386462725201</v>
      </c>
    </row>
    <row r="75" spans="1:14" x14ac:dyDescent="0.25">
      <c r="A75" t="s">
        <v>415</v>
      </c>
      <c r="B75" s="9">
        <v>668.37862861124472</v>
      </c>
      <c r="C75" s="9">
        <v>982.31478325675346</v>
      </c>
      <c r="D75" s="9">
        <v>966.88064008566323</v>
      </c>
      <c r="F75" s="9"/>
      <c r="G75" s="9"/>
      <c r="H75" s="9"/>
      <c r="I75" s="9"/>
      <c r="J75">
        <v>124439.15675321722</v>
      </c>
      <c r="K75" s="1">
        <v>82297.600161181326</v>
      </c>
      <c r="L75" s="6"/>
      <c r="M75" s="12">
        <f t="shared" si="2"/>
        <v>186.18063388977077</v>
      </c>
      <c r="N75" s="12">
        <f t="shared" si="3"/>
        <v>83.779254434442038</v>
      </c>
    </row>
    <row r="76" spans="1:14" x14ac:dyDescent="0.25">
      <c r="A76" t="s">
        <v>416</v>
      </c>
      <c r="B76" s="9">
        <v>143.32160572708719</v>
      </c>
      <c r="C76" s="9">
        <v>209.72648778939623</v>
      </c>
      <c r="D76" s="9">
        <v>191.6375933517842</v>
      </c>
      <c r="F76" s="9"/>
      <c r="G76" s="9"/>
      <c r="H76" s="9"/>
      <c r="I76" s="9"/>
      <c r="J76">
        <v>39144.370639494198</v>
      </c>
      <c r="K76" s="1">
        <v>38494.374268561704</v>
      </c>
      <c r="L76" s="6"/>
      <c r="M76" s="12">
        <f t="shared" si="2"/>
        <v>273.12260730620653</v>
      </c>
      <c r="N76" s="12">
        <f t="shared" si="3"/>
        <v>183.54560110317158</v>
      </c>
    </row>
    <row r="77" spans="1:14" x14ac:dyDescent="0.25">
      <c r="A77" t="s">
        <v>417</v>
      </c>
      <c r="B77" s="9">
        <v>255.43932968783383</v>
      </c>
      <c r="C77" s="9">
        <v>230.68498201545731</v>
      </c>
      <c r="D77" s="9">
        <v>212.12167973120719</v>
      </c>
      <c r="F77" s="9"/>
      <c r="G77" s="9"/>
      <c r="H77" s="9"/>
      <c r="I77" s="9"/>
      <c r="J77">
        <v>239133.315265743</v>
      </c>
      <c r="K77" s="1">
        <v>162594.04092237033</v>
      </c>
      <c r="L77" s="6"/>
      <c r="M77" s="12">
        <f t="shared" si="2"/>
        <v>936.16482457099301</v>
      </c>
      <c r="N77" s="12">
        <f t="shared" si="3"/>
        <v>704.83149575586822</v>
      </c>
    </row>
    <row r="78" spans="1:14" x14ac:dyDescent="0.25">
      <c r="A78" t="s">
        <v>418</v>
      </c>
      <c r="B78" s="9">
        <v>96.411919329806196</v>
      </c>
      <c r="C78" s="9">
        <v>173.4124092821688</v>
      </c>
      <c r="D78" s="9">
        <v>108.67597142099962</v>
      </c>
      <c r="F78" s="9"/>
      <c r="G78" s="9"/>
      <c r="H78" s="9"/>
      <c r="I78" s="9"/>
      <c r="J78">
        <v>28211.334044308605</v>
      </c>
      <c r="K78" s="1">
        <v>40001.325403906274</v>
      </c>
      <c r="L78" s="6"/>
      <c r="M78" s="12">
        <f t="shared" si="2"/>
        <v>292.61251347774942</v>
      </c>
      <c r="N78" s="12">
        <f t="shared" si="3"/>
        <v>230.67164322028381</v>
      </c>
    </row>
    <row r="79" spans="1:14" x14ac:dyDescent="0.25">
      <c r="A79" t="s">
        <v>419</v>
      </c>
      <c r="B79" s="9">
        <v>119.98287998098353</v>
      </c>
      <c r="C79" s="9">
        <v>132.24449953832914</v>
      </c>
      <c r="D79" s="9">
        <v>162.05369051201728</v>
      </c>
      <c r="F79" s="9"/>
      <c r="G79" s="9"/>
      <c r="H79" s="9"/>
      <c r="I79" s="9"/>
      <c r="J79">
        <v>21341.987788677601</v>
      </c>
      <c r="K79" s="1">
        <v>24829.800112304143</v>
      </c>
      <c r="L79" s="6"/>
      <c r="M79" s="12">
        <f t="shared" si="2"/>
        <v>177.87527513975462</v>
      </c>
      <c r="N79" s="12">
        <f t="shared" si="3"/>
        <v>187.75677021718084</v>
      </c>
    </row>
    <row r="80" spans="1:14" x14ac:dyDescent="0.25">
      <c r="A80" t="s">
        <v>420</v>
      </c>
      <c r="B80" s="9">
        <v>0</v>
      </c>
      <c r="C80" s="9">
        <v>0</v>
      </c>
      <c r="D80" s="9">
        <v>0</v>
      </c>
      <c r="F80" s="9"/>
      <c r="G80" s="9"/>
      <c r="H80" s="9"/>
      <c r="I80" s="9"/>
      <c r="J80">
        <v>0</v>
      </c>
      <c r="K80" s="1">
        <v>0</v>
      </c>
      <c r="L80" s="6"/>
      <c r="M80" s="12" t="e">
        <f t="shared" si="2"/>
        <v>#DIV/0!</v>
      </c>
      <c r="N80" s="12" t="e">
        <f t="shared" si="3"/>
        <v>#DIV/0!</v>
      </c>
    </row>
    <row r="81" spans="1:14" x14ac:dyDescent="0.25">
      <c r="A81" t="s">
        <v>421</v>
      </c>
      <c r="B81" s="9">
        <v>3.1287043935096559</v>
      </c>
      <c r="C81" s="9">
        <v>5.4835880489251867</v>
      </c>
      <c r="D81" s="9">
        <v>4.4368686820070247</v>
      </c>
      <c r="F81" s="9"/>
      <c r="G81" s="9"/>
      <c r="H81" s="9"/>
      <c r="I81" s="9"/>
      <c r="J81">
        <v>781.17179681100697</v>
      </c>
      <c r="K81" s="1">
        <v>520.30453345587171</v>
      </c>
      <c r="L81" s="6"/>
      <c r="M81" s="12">
        <f t="shared" si="2"/>
        <v>249.67900400929844</v>
      </c>
      <c r="N81" s="12">
        <f t="shared" si="3"/>
        <v>94.88395714879681</v>
      </c>
    </row>
    <row r="82" spans="1:14" x14ac:dyDescent="0.25">
      <c r="A82" t="s">
        <v>422</v>
      </c>
      <c r="B82" s="9">
        <v>135.12115604570403</v>
      </c>
      <c r="C82" s="9">
        <v>218.76206633600896</v>
      </c>
      <c r="D82" s="9">
        <v>141.37355452511002</v>
      </c>
      <c r="F82" s="9"/>
      <c r="G82" s="9"/>
      <c r="H82" s="9"/>
      <c r="I82" s="9"/>
      <c r="J82">
        <v>23004.65742951936</v>
      </c>
      <c r="K82" s="1">
        <v>43908.093562592629</v>
      </c>
      <c r="L82" s="6"/>
      <c r="M82" s="12">
        <f t="shared" si="2"/>
        <v>170.25207674909291</v>
      </c>
      <c r="N82" s="12">
        <f t="shared" si="3"/>
        <v>200.71164209590029</v>
      </c>
    </row>
    <row r="83" spans="1:14" x14ac:dyDescent="0.25">
      <c r="A83" t="s">
        <v>423</v>
      </c>
      <c r="B83" s="9">
        <v>7.1038996280881692</v>
      </c>
      <c r="C83" s="9">
        <v>14.751070686354373</v>
      </c>
      <c r="D83" s="9">
        <v>10.789562483183708</v>
      </c>
      <c r="F83" s="9"/>
      <c r="G83" s="9"/>
      <c r="H83" s="9"/>
      <c r="I83" s="9"/>
      <c r="J83">
        <v>731.38858081512547</v>
      </c>
      <c r="K83" s="1">
        <v>1074.017299909887</v>
      </c>
      <c r="L83" s="6"/>
      <c r="M83" s="12">
        <f t="shared" si="2"/>
        <v>102.9559283077821</v>
      </c>
      <c r="N83" s="12">
        <f t="shared" si="3"/>
        <v>72.809447039218483</v>
      </c>
    </row>
    <row r="84" spans="1:14" x14ac:dyDescent="0.25">
      <c r="A84" t="s">
        <v>424</v>
      </c>
      <c r="B84" s="9">
        <v>379.43004044694885</v>
      </c>
      <c r="C84" s="9">
        <v>527.43967594992375</v>
      </c>
      <c r="D84" s="9">
        <v>507.3221152318406</v>
      </c>
      <c r="F84" s="9"/>
      <c r="G84" s="9"/>
      <c r="H84" s="9"/>
      <c r="I84" s="9"/>
      <c r="J84">
        <v>94058.27884496699</v>
      </c>
      <c r="K84" s="1">
        <v>91600.024361770105</v>
      </c>
      <c r="L84" s="6"/>
      <c r="M84" s="12">
        <f t="shared" si="2"/>
        <v>247.8936004491664</v>
      </c>
      <c r="N84" s="12">
        <f t="shared" si="3"/>
        <v>173.66919581238861</v>
      </c>
    </row>
    <row r="85" spans="1:14" x14ac:dyDescent="0.25">
      <c r="A85" t="s">
        <v>425</v>
      </c>
      <c r="B85" s="9">
        <v>45.522565482327778</v>
      </c>
      <c r="C85" s="9">
        <v>67.698942935681103</v>
      </c>
      <c r="D85" s="9">
        <v>50.198634714671265</v>
      </c>
      <c r="F85" s="9"/>
      <c r="G85" s="9"/>
      <c r="H85" s="9"/>
      <c r="I85" s="9"/>
      <c r="J85">
        <v>8744.2945661506146</v>
      </c>
      <c r="K85" s="1">
        <v>21921.953714290546</v>
      </c>
      <c r="L85" s="6"/>
      <c r="M85" s="12">
        <f t="shared" si="2"/>
        <v>192.08703361732148</v>
      </c>
      <c r="N85" s="12">
        <f t="shared" si="3"/>
        <v>323.8153029230898</v>
      </c>
    </row>
    <row r="86" spans="1:14" x14ac:dyDescent="0.25">
      <c r="A86" t="s">
        <v>426</v>
      </c>
      <c r="B86" s="9">
        <v>1617.9332892706668</v>
      </c>
      <c r="C86" s="9">
        <v>2193.8523394377021</v>
      </c>
      <c r="D86" s="9">
        <v>1731.0642998141236</v>
      </c>
      <c r="F86" s="9"/>
      <c r="G86" s="9"/>
      <c r="H86" s="9"/>
      <c r="I86" s="9"/>
      <c r="J86">
        <v>30428.449586613155</v>
      </c>
      <c r="K86" s="1">
        <v>43945.64739081054</v>
      </c>
      <c r="L86" s="6"/>
      <c r="M86" s="12">
        <f t="shared" si="2"/>
        <v>18.80698653547682</v>
      </c>
      <c r="N86" s="12">
        <f t="shared" si="3"/>
        <v>20.031269470977286</v>
      </c>
    </row>
    <row r="87" spans="1:14" x14ac:dyDescent="0.25">
      <c r="A87" t="s">
        <v>427</v>
      </c>
      <c r="B87" s="9">
        <v>824.63285353416495</v>
      </c>
      <c r="C87" s="9">
        <v>1115.2087458451379</v>
      </c>
      <c r="D87" s="9">
        <v>791.10022301186211</v>
      </c>
      <c r="F87" s="9"/>
      <c r="G87" s="9"/>
      <c r="H87" s="9"/>
      <c r="I87" s="9"/>
      <c r="J87">
        <v>124040.41763437407</v>
      </c>
      <c r="K87" s="1">
        <v>290836.80467869685</v>
      </c>
      <c r="L87" s="6"/>
      <c r="M87" s="12">
        <f t="shared" si="2"/>
        <v>150.41896172674743</v>
      </c>
      <c r="N87" s="12">
        <f t="shared" si="3"/>
        <v>260.79135925202252</v>
      </c>
    </row>
    <row r="88" spans="1:14" x14ac:dyDescent="0.25">
      <c r="A88" t="s">
        <v>428</v>
      </c>
      <c r="B88" s="9">
        <v>12.97922706337949</v>
      </c>
      <c r="C88" s="9">
        <v>18.284641971148186</v>
      </c>
      <c r="D88" s="9">
        <v>9.9831840356979029</v>
      </c>
      <c r="F88" s="9"/>
      <c r="G88" s="9"/>
      <c r="H88" s="9"/>
      <c r="I88" s="9"/>
      <c r="J88">
        <v>4968.1903327666096</v>
      </c>
      <c r="K88" s="1">
        <v>6916.6670705108154</v>
      </c>
      <c r="L88" s="6"/>
      <c r="M88" s="12">
        <f t="shared" si="2"/>
        <v>382.78013848638284</v>
      </c>
      <c r="N88" s="12">
        <f t="shared" si="3"/>
        <v>378.27741343936646</v>
      </c>
    </row>
    <row r="89" spans="1:14" x14ac:dyDescent="0.25">
      <c r="A89" t="s">
        <v>429</v>
      </c>
      <c r="B89" s="9">
        <v>7.307445402009618</v>
      </c>
      <c r="C89" s="9">
        <v>7.56685655659148</v>
      </c>
      <c r="D89" s="9">
        <v>6.2044409939021188</v>
      </c>
      <c r="F89" s="9"/>
      <c r="G89" s="9"/>
      <c r="H89" s="9"/>
      <c r="I89" s="9"/>
      <c r="J89">
        <v>1447.2994362988411</v>
      </c>
      <c r="K89" s="1">
        <v>2970.0695132792016</v>
      </c>
      <c r="L89" s="6"/>
      <c r="M89" s="12">
        <f t="shared" si="2"/>
        <v>198.05819362000568</v>
      </c>
      <c r="N89" s="12">
        <f t="shared" si="3"/>
        <v>392.51034971608885</v>
      </c>
    </row>
    <row r="90" spans="1:14" x14ac:dyDescent="0.25">
      <c r="A90" t="s">
        <v>430</v>
      </c>
      <c r="B90" s="9">
        <v>7.0488945754239589</v>
      </c>
      <c r="C90" s="9">
        <v>8.9586626416356392</v>
      </c>
      <c r="D90" s="9">
        <v>6.7708671294953673</v>
      </c>
      <c r="F90" s="9"/>
      <c r="G90" s="9"/>
      <c r="H90" s="9"/>
      <c r="I90" s="9"/>
      <c r="J90">
        <v>1562.4924823556605</v>
      </c>
      <c r="K90" s="1">
        <v>2841.6587859360125</v>
      </c>
      <c r="L90" s="6"/>
      <c r="M90" s="12">
        <f t="shared" si="2"/>
        <v>221.66489591194994</v>
      </c>
      <c r="N90" s="12">
        <f t="shared" si="3"/>
        <v>317.19676246422347</v>
      </c>
    </row>
    <row r="91" spans="1:14" x14ac:dyDescent="0.25">
      <c r="A91" t="s">
        <v>431</v>
      </c>
      <c r="B91" s="9">
        <v>33.002540341586801</v>
      </c>
      <c r="C91" s="9">
        <v>46.756374127283287</v>
      </c>
      <c r="D91" s="9">
        <v>39.020667116097798</v>
      </c>
      <c r="F91" s="9"/>
      <c r="G91" s="9"/>
      <c r="H91" s="9"/>
      <c r="I91" s="9"/>
      <c r="J91">
        <v>3547.2829994161434</v>
      </c>
      <c r="K91" s="1">
        <v>8013.9237527015785</v>
      </c>
      <c r="L91" s="6"/>
      <c r="M91" s="12">
        <f t="shared" si="2"/>
        <v>107.48515001271522</v>
      </c>
      <c r="N91" s="12">
        <f t="shared" si="3"/>
        <v>171.39745975352037</v>
      </c>
    </row>
    <row r="92" spans="1:14" x14ac:dyDescent="0.25">
      <c r="A92" t="s">
        <v>432</v>
      </c>
      <c r="B92" s="9">
        <v>84.171188643877613</v>
      </c>
      <c r="C92" s="9">
        <v>152.62633196683376</v>
      </c>
      <c r="D92" s="9">
        <v>117.63060231345214</v>
      </c>
      <c r="F92" s="9"/>
      <c r="G92" s="9"/>
      <c r="H92" s="9"/>
      <c r="I92" s="9"/>
      <c r="J92">
        <v>22811.660503755171</v>
      </c>
      <c r="K92" s="1">
        <v>33768.292176429808</v>
      </c>
      <c r="L92" s="6"/>
      <c r="M92" s="12">
        <f t="shared" si="2"/>
        <v>271.01506906680032</v>
      </c>
      <c r="N92" s="12">
        <f t="shared" si="3"/>
        <v>221.24814074525344</v>
      </c>
    </row>
    <row r="93" spans="1:14" x14ac:dyDescent="0.25">
      <c r="A93" t="s">
        <v>433</v>
      </c>
      <c r="B93" s="9">
        <v>1.2005034964486727</v>
      </c>
      <c r="C93" s="9">
        <v>1.5753860155209585</v>
      </c>
      <c r="D93" s="9">
        <v>1.6391067750273034</v>
      </c>
      <c r="F93" s="9"/>
      <c r="G93" s="9"/>
      <c r="H93" s="9"/>
      <c r="I93" s="9"/>
      <c r="J93">
        <v>157.69485626853975</v>
      </c>
      <c r="K93" s="1">
        <v>134.71311913087868</v>
      </c>
      <c r="L93" s="6"/>
      <c r="M93" s="12">
        <f t="shared" si="2"/>
        <v>131.35726529329767</v>
      </c>
      <c r="N93" s="12">
        <f t="shared" si="3"/>
        <v>85.51118126202924</v>
      </c>
    </row>
    <row r="94" spans="1:14" x14ac:dyDescent="0.25">
      <c r="A94" t="s">
        <v>434</v>
      </c>
      <c r="B94" s="9">
        <v>283.19637308594383</v>
      </c>
      <c r="C94" s="9">
        <v>544.54300117279274</v>
      </c>
      <c r="D94" s="9">
        <v>458.41679539823417</v>
      </c>
      <c r="F94" s="9"/>
      <c r="G94" s="9"/>
      <c r="H94" s="9"/>
      <c r="I94" s="9"/>
      <c r="J94">
        <v>47880.764827676016</v>
      </c>
      <c r="K94" s="1">
        <v>85826.966846078474</v>
      </c>
      <c r="L94" s="6"/>
      <c r="M94" s="12">
        <f t="shared" si="2"/>
        <v>169.07266256953531</v>
      </c>
      <c r="N94" s="12">
        <f t="shared" si="3"/>
        <v>157.61283619701527</v>
      </c>
    </row>
    <row r="95" spans="1:14" x14ac:dyDescent="0.25">
      <c r="A95" t="s">
        <v>435</v>
      </c>
      <c r="B95" s="9">
        <v>368.31503362156531</v>
      </c>
      <c r="C95" s="9">
        <v>418.75031618280264</v>
      </c>
      <c r="D95" s="9">
        <v>424.54957653782657</v>
      </c>
      <c r="F95" s="9"/>
      <c r="G95" s="9"/>
      <c r="H95" s="9"/>
      <c r="I95" s="9"/>
      <c r="J95">
        <v>84015.150064171336</v>
      </c>
      <c r="K95" s="1">
        <v>69800.404326829579</v>
      </c>
      <c r="L95" s="6"/>
      <c r="M95" s="12">
        <f t="shared" si="2"/>
        <v>228.10676294711024</v>
      </c>
      <c r="N95" s="12">
        <f t="shared" si="3"/>
        <v>166.68740686122536</v>
      </c>
    </row>
    <row r="96" spans="1:14" x14ac:dyDescent="0.25">
      <c r="A96" t="s">
        <v>436</v>
      </c>
      <c r="B96" s="9">
        <v>125.03488713710995</v>
      </c>
      <c r="C96" s="9">
        <v>137.85550145539887</v>
      </c>
      <c r="D96" s="9">
        <v>183.07517300212419</v>
      </c>
      <c r="F96" s="9"/>
      <c r="G96" s="9"/>
      <c r="H96" s="9"/>
      <c r="I96" s="9"/>
      <c r="J96">
        <v>15817.97717713332</v>
      </c>
      <c r="K96" s="1">
        <v>24018.829775560542</v>
      </c>
      <c r="L96" s="6"/>
      <c r="M96" s="12">
        <f t="shared" si="2"/>
        <v>126.50850925940169</v>
      </c>
      <c r="N96" s="12">
        <f t="shared" si="3"/>
        <v>174.23192779383913</v>
      </c>
    </row>
    <row r="97" spans="1:14" x14ac:dyDescent="0.25">
      <c r="A97" t="s">
        <v>437</v>
      </c>
      <c r="B97" s="9">
        <v>338.97758801294356</v>
      </c>
      <c r="C97" s="9">
        <v>427.01014033117326</v>
      </c>
      <c r="D97" s="9">
        <v>315.94397845622211</v>
      </c>
      <c r="F97" s="9"/>
      <c r="G97" s="9"/>
      <c r="H97" s="9"/>
      <c r="I97" s="9"/>
      <c r="J97">
        <v>133304.60961876935</v>
      </c>
      <c r="K97" s="1">
        <v>104930.0869427237</v>
      </c>
      <c r="L97" s="6"/>
      <c r="M97" s="12">
        <f t="shared" si="2"/>
        <v>393.25493582094646</v>
      </c>
      <c r="N97" s="12">
        <f t="shared" si="3"/>
        <v>245.73207292300791</v>
      </c>
    </row>
    <row r="98" spans="1:14" x14ac:dyDescent="0.25">
      <c r="A98" t="s">
        <v>438</v>
      </c>
      <c r="B98" s="9">
        <v>2045.3729329645421</v>
      </c>
      <c r="C98" s="9">
        <v>2153.4548309011993</v>
      </c>
      <c r="D98" s="9">
        <v>1900.7108827263069</v>
      </c>
      <c r="F98" s="9"/>
      <c r="G98" s="9"/>
      <c r="H98" s="9"/>
      <c r="I98" s="9"/>
      <c r="J98">
        <v>299895.53553680325</v>
      </c>
      <c r="K98" s="1">
        <v>358735.34677723469</v>
      </c>
      <c r="L98" s="6"/>
      <c r="M98" s="12">
        <f t="shared" si="2"/>
        <v>146.62144526481916</v>
      </c>
      <c r="N98" s="12">
        <f t="shared" si="3"/>
        <v>166.58596299747208</v>
      </c>
    </row>
    <row r="99" spans="1:14" x14ac:dyDescent="0.25">
      <c r="A99" t="s">
        <v>439</v>
      </c>
      <c r="B99" s="9">
        <v>96.30865219973937</v>
      </c>
      <c r="C99" s="9">
        <v>116.6357116095011</v>
      </c>
      <c r="D99" s="9">
        <v>125.95183446362219</v>
      </c>
      <c r="F99" s="9"/>
      <c r="G99" s="9"/>
      <c r="H99" s="9"/>
      <c r="I99" s="9"/>
      <c r="J99">
        <v>10774.833757022459</v>
      </c>
      <c r="K99" s="1">
        <v>5267.3217848473132</v>
      </c>
      <c r="L99" s="6"/>
      <c r="M99" s="12">
        <f t="shared" si="2"/>
        <v>111.8781491685294</v>
      </c>
      <c r="N99" s="12">
        <f t="shared" si="3"/>
        <v>45.16045482263975</v>
      </c>
    </row>
    <row r="100" spans="1:14" x14ac:dyDescent="0.25">
      <c r="A100" t="s">
        <v>440</v>
      </c>
      <c r="B100" s="9">
        <v>105.11390771468282</v>
      </c>
      <c r="C100" s="9">
        <v>141.5152811675645</v>
      </c>
      <c r="D100" s="9">
        <v>114.26635265119178</v>
      </c>
      <c r="F100" s="9"/>
      <c r="G100" s="9"/>
      <c r="H100" s="9"/>
      <c r="I100" s="9"/>
      <c r="J100">
        <v>6477.5088806481481</v>
      </c>
      <c r="K100" s="1">
        <v>8329.8278029645226</v>
      </c>
      <c r="L100" s="6"/>
      <c r="M100" s="12">
        <f t="shared" si="2"/>
        <v>61.623709188230833</v>
      </c>
      <c r="N100" s="12">
        <f t="shared" si="3"/>
        <v>58.861684294725698</v>
      </c>
    </row>
    <row r="101" spans="1:14" x14ac:dyDescent="0.25">
      <c r="A101" t="s">
        <v>441</v>
      </c>
      <c r="B101" s="9">
        <v>650.27946290658599</v>
      </c>
      <c r="C101" s="9">
        <v>475.97451946707713</v>
      </c>
      <c r="D101" s="9">
        <v>890.15777507380244</v>
      </c>
      <c r="F101" s="9"/>
      <c r="G101" s="9"/>
      <c r="H101" s="9"/>
      <c r="I101" s="9"/>
      <c r="J101">
        <v>86849.499692738507</v>
      </c>
      <c r="K101" s="1">
        <v>174386.295974529</v>
      </c>
      <c r="L101" s="6"/>
      <c r="M101" s="12">
        <f t="shared" si="2"/>
        <v>133.55719294062132</v>
      </c>
      <c r="N101" s="12">
        <f t="shared" si="3"/>
        <v>366.37737702803901</v>
      </c>
    </row>
    <row r="102" spans="1:14" x14ac:dyDescent="0.25">
      <c r="A102" t="s">
        <v>442</v>
      </c>
      <c r="B102" s="9">
        <v>1968.6134043599004</v>
      </c>
      <c r="C102" s="9">
        <v>2399.9023944643445</v>
      </c>
      <c r="D102" s="9">
        <v>1894.3110195361662</v>
      </c>
      <c r="F102" s="9"/>
      <c r="G102" s="9"/>
      <c r="H102" s="9"/>
      <c r="I102" s="9"/>
      <c r="J102">
        <v>301576.82222717011</v>
      </c>
      <c r="K102" s="1">
        <v>243122.34409081843</v>
      </c>
      <c r="L102" s="6"/>
      <c r="M102" s="12">
        <f t="shared" si="2"/>
        <v>153.19250674574604</v>
      </c>
      <c r="N102" s="12">
        <f t="shared" si="3"/>
        <v>101.30509667876849</v>
      </c>
    </row>
    <row r="103" spans="1:14" x14ac:dyDescent="0.25">
      <c r="A103" t="s">
        <v>443</v>
      </c>
      <c r="B103" s="9">
        <v>4963.6734891822289</v>
      </c>
      <c r="C103" s="9">
        <v>6803.9286794500567</v>
      </c>
      <c r="D103" s="9">
        <v>4974.123256414111</v>
      </c>
      <c r="F103" s="9"/>
      <c r="G103" s="9"/>
      <c r="H103" s="9"/>
      <c r="I103" s="9"/>
      <c r="J103">
        <v>517534.209593184</v>
      </c>
      <c r="K103" s="1">
        <v>1059982.8182796848</v>
      </c>
      <c r="L103" s="6"/>
      <c r="M103" s="12">
        <f t="shared" si="2"/>
        <v>104.26435395500771</v>
      </c>
      <c r="N103" s="12">
        <f t="shared" si="3"/>
        <v>155.78981912040859</v>
      </c>
    </row>
    <row r="104" spans="1:14" x14ac:dyDescent="0.25">
      <c r="A104" t="s">
        <v>444</v>
      </c>
      <c r="B104" s="9">
        <v>42716.555048658076</v>
      </c>
      <c r="C104" s="9">
        <v>74094.686072366167</v>
      </c>
      <c r="D104" s="9">
        <v>50400.070878006329</v>
      </c>
      <c r="F104" s="9"/>
      <c r="G104" s="9"/>
      <c r="H104" s="9"/>
      <c r="I104" s="9"/>
      <c r="J104">
        <v>2855965.2024268541</v>
      </c>
      <c r="K104" s="1">
        <v>3205267.7554632821</v>
      </c>
      <c r="L104" s="6"/>
      <c r="M104" s="12">
        <f t="shared" si="2"/>
        <v>66.858509521042777</v>
      </c>
      <c r="N104" s="12">
        <f t="shared" si="3"/>
        <v>43.259077342372279</v>
      </c>
    </row>
    <row r="105" spans="1:14" x14ac:dyDescent="0.25">
      <c r="A105" t="s">
        <v>445</v>
      </c>
      <c r="B105" s="9">
        <v>0</v>
      </c>
      <c r="C105" s="9">
        <v>0</v>
      </c>
      <c r="D105" s="9">
        <v>0</v>
      </c>
      <c r="F105" s="9"/>
      <c r="G105" s="9"/>
      <c r="H105" s="9"/>
      <c r="I105" s="9"/>
      <c r="J105">
        <v>0</v>
      </c>
      <c r="K105" s="1">
        <v>0</v>
      </c>
      <c r="L105" s="6"/>
      <c r="M105" s="12" t="e">
        <f t="shared" si="2"/>
        <v>#DIV/0!</v>
      </c>
      <c r="N105" s="12" t="e">
        <f t="shared" si="3"/>
        <v>#DIV/0!</v>
      </c>
    </row>
    <row r="106" spans="1:14" x14ac:dyDescent="0.25">
      <c r="A106" t="s">
        <v>446</v>
      </c>
      <c r="B106" s="9">
        <v>25.544850137282179</v>
      </c>
      <c r="C106" s="9">
        <v>43.686239867463854</v>
      </c>
      <c r="D106" s="9">
        <v>36.837077880863028</v>
      </c>
      <c r="F106" s="9"/>
      <c r="G106" s="9"/>
      <c r="H106" s="9"/>
      <c r="I106" s="9"/>
      <c r="J106">
        <v>2933.6890041326174</v>
      </c>
      <c r="K106" s="1">
        <v>6076.327040995503</v>
      </c>
      <c r="L106" s="6"/>
      <c r="M106" s="12">
        <f t="shared" si="2"/>
        <v>114.84463554753681</v>
      </c>
      <c r="N106" s="12">
        <f t="shared" si="3"/>
        <v>139.09018170091954</v>
      </c>
    </row>
    <row r="107" spans="1:14" x14ac:dyDescent="0.25">
      <c r="A107" t="s">
        <v>447</v>
      </c>
      <c r="B107" s="9">
        <v>0.37144684839601372</v>
      </c>
      <c r="C107" s="9">
        <v>0.4782859762060418</v>
      </c>
      <c r="D107" s="9">
        <v>0.42699209806634442</v>
      </c>
      <c r="F107" s="9"/>
      <c r="G107" s="9"/>
      <c r="H107" s="9"/>
      <c r="I107" s="9"/>
      <c r="J107">
        <v>37.094910347383902</v>
      </c>
      <c r="K107" s="1">
        <v>81.966895085754757</v>
      </c>
      <c r="L107" s="6"/>
      <c r="M107" s="12">
        <f t="shared" si="2"/>
        <v>99.865998345571086</v>
      </c>
      <c r="N107" s="12">
        <f t="shared" si="3"/>
        <v>171.37632956740524</v>
      </c>
    </row>
    <row r="108" spans="1:14" x14ac:dyDescent="0.25">
      <c r="A108" t="s">
        <v>448</v>
      </c>
      <c r="B108" s="9">
        <v>4.177874920384606</v>
      </c>
      <c r="C108" s="9">
        <v>6.53548200428963</v>
      </c>
      <c r="D108" s="9">
        <v>5.5449405589543277</v>
      </c>
      <c r="F108" s="9"/>
      <c r="G108" s="9"/>
      <c r="H108" s="9"/>
      <c r="I108" s="9"/>
      <c r="J108">
        <v>628.37740268859989</v>
      </c>
      <c r="K108" s="1">
        <v>1295.3366522650795</v>
      </c>
      <c r="L108" s="6"/>
      <c r="M108" s="12">
        <f t="shared" si="2"/>
        <v>150.40598741303458</v>
      </c>
      <c r="N108" s="12">
        <f t="shared" si="3"/>
        <v>198.20063025418355</v>
      </c>
    </row>
    <row r="109" spans="1:14" x14ac:dyDescent="0.25">
      <c r="A109" t="s">
        <v>449</v>
      </c>
      <c r="B109" s="9">
        <v>79.965770428296139</v>
      </c>
      <c r="C109" s="9">
        <v>152.41576122287856</v>
      </c>
      <c r="D109" s="9">
        <v>98.879034427096897</v>
      </c>
      <c r="F109" s="9"/>
      <c r="G109" s="9"/>
      <c r="H109" s="9"/>
      <c r="I109" s="9"/>
      <c r="J109">
        <v>12244.852734413473</v>
      </c>
      <c r="K109" s="1">
        <v>15627.01866685841</v>
      </c>
      <c r="L109" s="6"/>
      <c r="M109" s="12">
        <f t="shared" si="2"/>
        <v>153.12617722345601</v>
      </c>
      <c r="N109" s="12">
        <f t="shared" si="3"/>
        <v>102.52888901697587</v>
      </c>
    </row>
    <row r="110" spans="1:14" x14ac:dyDescent="0.25">
      <c r="A110" t="s">
        <v>450</v>
      </c>
      <c r="B110" s="9">
        <v>22.574417358719387</v>
      </c>
      <c r="C110" s="9">
        <v>35.347670469793023</v>
      </c>
      <c r="D110" s="9">
        <v>29.828438751887429</v>
      </c>
      <c r="F110" s="9"/>
      <c r="G110" s="9"/>
      <c r="H110" s="9"/>
      <c r="I110" s="9"/>
      <c r="J110">
        <v>2895.9366412399013</v>
      </c>
      <c r="K110" s="1">
        <v>8898.1752923247495</v>
      </c>
      <c r="L110" s="6"/>
      <c r="M110" s="12">
        <f t="shared" si="2"/>
        <v>128.28400375619631</v>
      </c>
      <c r="N110" s="12">
        <f t="shared" si="3"/>
        <v>251.73300458169774</v>
      </c>
    </row>
    <row r="111" spans="1:14" x14ac:dyDescent="0.25">
      <c r="A111" t="s">
        <v>451</v>
      </c>
      <c r="B111" s="9">
        <v>0</v>
      </c>
      <c r="C111" s="9">
        <v>0</v>
      </c>
      <c r="D111" s="9">
        <v>0</v>
      </c>
      <c r="F111" s="9"/>
      <c r="G111" s="9"/>
      <c r="H111" s="9"/>
      <c r="I111" s="9"/>
      <c r="J111">
        <v>0</v>
      </c>
      <c r="K111" s="1">
        <v>0</v>
      </c>
      <c r="M111" s="12" t="e">
        <f t="shared" si="2"/>
        <v>#DIV/0!</v>
      </c>
      <c r="N111" s="12" t="e">
        <f t="shared" si="3"/>
        <v>#DIV/0!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 of protein amounts</vt:lpstr>
      <vt:lpstr>protein calculator</vt:lpstr>
      <vt:lpstr>protein calculator plasticity</vt:lpstr>
      <vt:lpstr>fits</vt:lpstr>
      <vt:lpstr>fits plasticity</vt:lpstr>
      <vt:lpstr>MeanSTEDSignal</vt:lpstr>
      <vt:lpstr>MeanSTEDSignal plasticity</vt:lpstr>
      <vt:lpstr>Copy 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Helm, Martin</dc:creator>
  <cp:lastModifiedBy>Dankovich, Tal</cp:lastModifiedBy>
  <dcterms:created xsi:type="dcterms:W3CDTF">2019-08-26T08:28:45Z</dcterms:created>
  <dcterms:modified xsi:type="dcterms:W3CDTF">2021-04-04T13:09:20Z</dcterms:modified>
</cp:coreProperties>
</file>